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9425" windowHeight="9840"/>
  </bookViews>
  <sheets>
    <sheet name="平均值与方差计算表" sheetId="3" r:id="rId1"/>
    <sheet name="柱状图" sheetId="8" r:id="rId2"/>
    <sheet name="柱状图2" sheetId="9" r:id="rId3"/>
    <sheet name="成绩分布散点图" sheetId="10" r:id="rId4"/>
  </sheets>
  <externalReferences>
    <externalReference r:id="rId5"/>
  </externalReferences>
  <definedNames>
    <definedName name="_xlnm._FilterDatabase" localSheetId="0" hidden="1">平均值与方差计算表!$K$1:$K$44</definedName>
    <definedName name="_xlnm._FilterDatabase" localSheetId="1" hidden="1">柱状图!$B$1:$K$1</definedName>
  </definedNames>
  <calcPr calcId="144525"/>
</workbook>
</file>

<file path=xl/sharedStrings.xml><?xml version="1.0" encoding="utf-8"?>
<sst xmlns="http://schemas.openxmlformats.org/spreadsheetml/2006/main" count="135" uniqueCount="70">
  <si>
    <r>
      <rPr>
        <b/>
        <sz val="10"/>
        <rFont val="宋体"/>
        <charset val="134"/>
      </rPr>
      <t>学生基本信息</t>
    </r>
  </si>
  <si>
    <t>平时成绩</t>
  </si>
  <si>
    <r>
      <rPr>
        <b/>
        <sz val="10"/>
        <rFont val="宋体"/>
        <charset val="134"/>
      </rPr>
      <t>期末成绩</t>
    </r>
  </si>
  <si>
    <r>
      <rPr>
        <b/>
        <sz val="10"/>
        <color rgb="FF000000"/>
        <rFont val="宋体"/>
        <charset val="134"/>
      </rPr>
      <t>每个学习目标的得分</t>
    </r>
    <r>
      <rPr>
        <b/>
        <sz val="10"/>
        <color rgb="FFFF0000"/>
        <rFont val="宋体"/>
        <charset val="134"/>
      </rPr>
      <t>（根据各课程大纲表权重自行调整）</t>
    </r>
  </si>
  <si>
    <r>
      <rPr>
        <b/>
        <sz val="10"/>
        <color indexed="8"/>
        <rFont val="宋体"/>
        <charset val="134"/>
      </rPr>
      <t>学习目标达成度值</t>
    </r>
  </si>
  <si>
    <r>
      <rPr>
        <b/>
        <sz val="10"/>
        <rFont val="宋体"/>
        <charset val="134"/>
      </rPr>
      <t>序号</t>
    </r>
  </si>
  <si>
    <t>学号</t>
  </si>
  <si>
    <t>姓名</t>
  </si>
  <si>
    <r>
      <rPr>
        <b/>
        <sz val="10"/>
        <rFont val="宋体"/>
        <charset val="134"/>
      </rPr>
      <t>班级</t>
    </r>
  </si>
  <si>
    <t>出勤(90)</t>
  </si>
  <si>
    <t>课堂表现(10)</t>
  </si>
  <si>
    <t>作业1(100)</t>
  </si>
  <si>
    <t>作业2 (100)</t>
  </si>
  <si>
    <t>期末成绩(100)</t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</si>
  <si>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1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</si>
  <si>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2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</si>
  <si>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3</t>
    </r>
  </si>
  <si>
    <r>
      <rPr>
        <b/>
        <sz val="9"/>
        <color indexed="8"/>
        <rFont val="宋体"/>
        <charset val="134"/>
      </rPr>
      <t>学习目标</t>
    </r>
    <r>
      <rPr>
        <b/>
        <sz val="9"/>
        <color indexed="8"/>
        <rFont val="Times New Roman"/>
        <charset val="134"/>
      </rPr>
      <t>4</t>
    </r>
  </si>
  <si>
    <t>必填：班级学生总数于橙色格内</t>
  </si>
  <si>
    <r>
      <rPr>
        <sz val="12"/>
        <color rgb="FFFF0000"/>
        <rFont val="宋体"/>
        <charset val="134"/>
      </rPr>
      <t>注意：</t>
    </r>
    <r>
      <rPr>
        <sz val="12"/>
        <rFont val="宋体"/>
        <charset val="134"/>
      </rPr>
      <t xml:space="preserve">
关注教学大纲的相关权重编写！
每个毕业要求点权重总和为1！
每个学习目标在对课程目标达成度的贡献里权重总和为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！</t>
    </r>
  </si>
  <si>
    <r>
      <rPr>
        <sz val="12"/>
        <color rgb="FFFF0000"/>
        <rFont val="宋体"/>
        <charset val="134"/>
      </rPr>
      <t>必填</t>
    </r>
    <r>
      <rPr>
        <sz val="12"/>
        <color rgb="FFFF0000"/>
        <rFont val="Times New Roman"/>
        <charset val="134"/>
      </rPr>
      <t xml:space="preserve">
</t>
    </r>
    <r>
      <rPr>
        <sz val="12"/>
        <color rgb="FFFF0000"/>
        <rFont val="宋体"/>
        <charset val="134"/>
      </rPr>
      <t>按照教学大纲填写</t>
    </r>
  </si>
  <si>
    <t>各毕业要求的达成度</t>
  </si>
  <si>
    <t>毕业要求</t>
  </si>
  <si>
    <t>1-1</t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</si>
  <si>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1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</si>
  <si>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2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</si>
  <si>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3</t>
    </r>
  </si>
  <si>
    <r>
      <rPr>
        <sz val="10.5"/>
        <color rgb="FF000000"/>
        <rFont val="宋体"/>
        <charset val="134"/>
      </rPr>
      <t>学习目标</t>
    </r>
    <r>
      <rPr>
        <sz val="10.5"/>
        <color rgb="FF000000"/>
        <rFont val="Times New Roman"/>
        <charset val="134"/>
      </rPr>
      <t>4</t>
    </r>
  </si>
  <si>
    <t>平均值</t>
  </si>
  <si>
    <t>标准差</t>
  </si>
  <si>
    <r>
      <rPr>
        <sz val="12"/>
        <rFont val="宋体"/>
        <charset val="134"/>
      </rPr>
      <t>注意：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、班级学生总数一定要填入，涉及到计算结果；
2、标准差，是需要手动修改的，根据学生所跨的行，修改标准差公式里的范围，比如E44的公式，如果学生共30人占E3-E32，那么公式就修改为：=STDEV(E3:E32)。</t>
    </r>
  </si>
  <si>
    <t>学习目标1</t>
  </si>
  <si>
    <t>成绩数据统计</t>
  </si>
  <si>
    <t>成绩分布柱形图</t>
  </si>
  <si>
    <t xml:space="preserve">必填：班级学生总数于橙色格内 </t>
  </si>
  <si>
    <t>成绩区间</t>
  </si>
  <si>
    <t>人数</t>
  </si>
  <si>
    <t>占比</t>
  </si>
  <si>
    <t>≥90</t>
  </si>
  <si>
    <t>80-90</t>
  </si>
  <si>
    <t>70-80</t>
  </si>
  <si>
    <t>60-70</t>
  </si>
  <si>
    <t>&lt;60</t>
  </si>
  <si>
    <t>人数筛选条件</t>
  </si>
  <si>
    <t>学习目标2</t>
  </si>
  <si>
    <t>&lt;90</t>
  </si>
  <si>
    <t>&gt;=80</t>
  </si>
  <si>
    <t>&lt;80</t>
  </si>
  <si>
    <t>&gt;=70</t>
  </si>
  <si>
    <r>
      <rPr>
        <sz val="12"/>
        <rFont val="Arial"/>
        <charset val="134"/>
      </rPr>
      <t>&lt;</t>
    </r>
    <r>
      <rPr>
        <sz val="12"/>
        <rFont val="宋体"/>
        <charset val="134"/>
      </rPr>
      <t>70</t>
    </r>
  </si>
  <si>
    <t>&gt;=60</t>
  </si>
  <si>
    <r>
      <rPr>
        <sz val="12"/>
        <rFont val="Arial"/>
        <charset val="134"/>
      </rPr>
      <t>&lt;</t>
    </r>
    <r>
      <rPr>
        <sz val="12"/>
        <rFont val="宋体"/>
        <charset val="134"/>
      </rPr>
      <t>60</t>
    </r>
  </si>
  <si>
    <t>&gt;0</t>
  </si>
  <si>
    <t>学习目标3</t>
  </si>
  <si>
    <t>学习目标4</t>
  </si>
  <si>
    <t>学习目标</t>
  </si>
  <si>
    <t>目标实际值</t>
  </si>
  <si>
    <t>目标期望值</t>
  </si>
  <si>
    <t>目标1</t>
  </si>
  <si>
    <t>目标2</t>
  </si>
  <si>
    <t>目标3</t>
  </si>
  <si>
    <t>目标4</t>
  </si>
  <si>
    <r>
      <rPr>
        <b/>
        <sz val="9"/>
        <rFont val="宋体  "/>
        <charset val="134"/>
      </rPr>
      <t>序号</t>
    </r>
  </si>
  <si>
    <r>
      <rPr>
        <b/>
        <sz val="9"/>
        <rFont val="宋体  "/>
        <charset val="134"/>
      </rPr>
      <t>姓名</t>
    </r>
  </si>
  <si>
    <t>班级</t>
  </si>
  <si>
    <t>学习目标达成值</t>
  </si>
  <si>
    <t>课程达成度</t>
  </si>
  <si>
    <r>
      <rPr>
        <b/>
        <sz val="9"/>
        <rFont val="宋体  "/>
        <charset val="134"/>
      </rPr>
      <t>低于课程达成度</t>
    </r>
    <r>
      <rPr>
        <b/>
        <sz val="9"/>
        <rFont val="Times New Roman"/>
        <charset val="134"/>
      </rPr>
      <t>10</t>
    </r>
    <r>
      <rPr>
        <sz val="12"/>
        <rFont val="Times New Roman"/>
        <charset val="134"/>
      </rPr>
      <t>%</t>
    </r>
  </si>
  <si>
    <t>低于课程达成度20%</t>
  </si>
  <si>
    <t>低于课程达成度40%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</si>
</sst>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  <numFmt numFmtId="179" formatCode="0.000_ "/>
    <numFmt numFmtId="180" formatCode="0.0%"/>
    <numFmt numFmtId="181" formatCode="0.0_ "/>
  </numFmts>
  <fonts count="50">
    <font>
      <sz val="12"/>
      <name val="宋体"/>
      <charset val="134"/>
    </font>
    <font>
      <b/>
      <sz val="9"/>
      <name val="Times New Roman"/>
      <charset val="134"/>
    </font>
    <font>
      <b/>
      <sz val="9"/>
      <name val="宋体  "/>
      <charset val="134"/>
    </font>
    <font>
      <b/>
      <sz val="9"/>
      <name val="宋体"/>
      <charset val="134"/>
    </font>
    <font>
      <sz val="12"/>
      <name val="宋体"/>
      <charset val="0"/>
    </font>
    <font>
      <sz val="14"/>
      <name val="宋体"/>
      <charset val="134"/>
    </font>
    <font>
      <sz val="12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</font>
    <font>
      <sz val="18"/>
      <name val="宋体"/>
      <charset val="134"/>
    </font>
    <font>
      <sz val="12"/>
      <name val="Arial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Times New Roman"/>
      <charset val="134"/>
    </font>
    <font>
      <b/>
      <sz val="9"/>
      <color indexed="8"/>
      <name val="Times New Roman"/>
      <charset val="134"/>
    </font>
    <font>
      <sz val="12"/>
      <color rgb="FFFF0000"/>
      <name val="宋体"/>
      <charset val="134"/>
    </font>
    <font>
      <sz val="10.5"/>
      <color rgb="FF000000"/>
      <name val="宋体"/>
      <charset val="134"/>
    </font>
    <font>
      <sz val="10.5"/>
      <color rgb="FFFF0000"/>
      <name val="Times New Roman"/>
      <charset val="134"/>
    </font>
    <font>
      <sz val="12"/>
      <color rgb="FFFF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0000"/>
      <name val="宋体"/>
      <charset val="134"/>
    </font>
    <font>
      <b/>
      <sz val="10"/>
      <color indexed="8"/>
      <name val="宋体"/>
      <charset val="134"/>
    </font>
    <font>
      <b/>
      <sz val="9"/>
      <color indexed="8"/>
      <name val="宋体"/>
      <charset val="134"/>
    </font>
    <font>
      <sz val="10.5"/>
      <color rgb="FF000000"/>
      <name val="Times New Roman"/>
      <charset val="134"/>
    </font>
  </fonts>
  <fills count="4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21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15" borderId="22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9" fillId="19" borderId="25" applyNumberFormat="0" applyAlignment="0" applyProtection="0">
      <alignment vertical="center"/>
    </xf>
    <xf numFmtId="0" fontId="40" fillId="19" borderId="21" applyNumberFormat="0" applyAlignment="0" applyProtection="0">
      <alignment vertical="center"/>
    </xf>
    <xf numFmtId="0" fontId="41" fillId="20" borderId="26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3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Border="1">
      <alignment vertical="center"/>
    </xf>
    <xf numFmtId="176" fontId="9" fillId="0" borderId="0" xfId="0" applyNumberFormat="1" applyFont="1" applyFill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vertical="top"/>
    </xf>
    <xf numFmtId="0" fontId="11" fillId="0" borderId="1" xfId="0" applyFont="1" applyBorder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0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vertical="center"/>
    </xf>
    <xf numFmtId="0" fontId="0" fillId="5" borderId="0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8" fontId="0" fillId="7" borderId="1" xfId="0" applyNumberFormat="1" applyFont="1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8" borderId="6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 wrapText="1"/>
    </xf>
    <xf numFmtId="178" fontId="0" fillId="8" borderId="1" xfId="0" applyNumberFormat="1" applyFont="1" applyFill="1" applyBorder="1" applyAlignment="1">
      <alignment horizontal="center" vertical="center" wrapText="1"/>
    </xf>
    <xf numFmtId="0" fontId="0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178" fontId="0" fillId="7" borderId="4" xfId="0" applyNumberFormat="1" applyFont="1" applyFill="1" applyBorder="1" applyAlignment="1">
      <alignment horizontal="center" vertical="center" wrapText="1"/>
    </xf>
    <xf numFmtId="178" fontId="0" fillId="2" borderId="1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/>
    </xf>
    <xf numFmtId="0" fontId="22" fillId="9" borderId="0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 wrapText="1"/>
    </xf>
    <xf numFmtId="178" fontId="0" fillId="4" borderId="1" xfId="0" applyNumberFormat="1" applyFont="1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22" fillId="4" borderId="0" xfId="0" applyFont="1" applyFill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181" fontId="24" fillId="4" borderId="8" xfId="0" applyNumberFormat="1" applyFont="1" applyFill="1" applyBorder="1" applyAlignment="1">
      <alignment horizontal="center" vertical="center" wrapText="1"/>
    </xf>
    <xf numFmtId="178" fontId="6" fillId="3" borderId="12" xfId="0" applyNumberFormat="1" applyFont="1" applyFill="1" applyBorder="1" applyAlignment="1">
      <alignment horizontal="center" vertical="center" wrapText="1"/>
    </xf>
    <xf numFmtId="178" fontId="6" fillId="3" borderId="13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178" fontId="6" fillId="3" borderId="15" xfId="0" applyNumberFormat="1" applyFont="1" applyFill="1" applyBorder="1" applyAlignment="1">
      <alignment horizontal="center" vertical="center" wrapText="1"/>
    </xf>
    <xf numFmtId="178" fontId="6" fillId="3" borderId="16" xfId="0" applyNumberFormat="1" applyFont="1" applyFill="1" applyBorder="1" applyAlignment="1">
      <alignment horizontal="center" vertical="center" wrapText="1"/>
    </xf>
    <xf numFmtId="181" fontId="24" fillId="4" borderId="17" xfId="0" applyNumberFormat="1" applyFont="1" applyFill="1" applyBorder="1" applyAlignment="1">
      <alignment horizontal="center" vertical="center" wrapText="1"/>
    </xf>
    <xf numFmtId="178" fontId="6" fillId="3" borderId="18" xfId="0" applyNumberFormat="1" applyFont="1" applyFill="1" applyBorder="1" applyAlignment="1">
      <alignment horizontal="center" vertical="center" wrapText="1"/>
    </xf>
    <xf numFmtId="178" fontId="6" fillId="3" borderId="19" xfId="0" applyNumberFormat="1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 wrapText="1"/>
    </xf>
    <xf numFmtId="181" fontId="24" fillId="4" borderId="20" xfId="0" applyNumberFormat="1" applyFont="1" applyFill="1" applyBorder="1" applyAlignment="1">
      <alignment horizontal="center" vertical="center" wrapText="1"/>
    </xf>
    <xf numFmtId="181" fontId="24" fillId="4" borderId="19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9"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Times New Roman"/>
        <scheme val="none"/>
        <b val="0"/>
        <i val="0"/>
        <strike val="0"/>
        <u val="none"/>
        <sz val="9"/>
        <color auto="1"/>
      </font>
      <numFmt numFmtId="0" formatCode="General"/>
      <fill>
        <patternFill patternType="none"/>
      </fill>
      <alignment horizontal="center" vertical="center"/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solid">
          <bgColor rgb="FF92D05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solid">
          <bgColor rgb="FFFFC0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4"/>
        <color auto="1"/>
      </font>
      <numFmt numFmtId="178" formatCode="0.00_ 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sz val="14"/>
      </font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3334282775858"/>
          <c:w val="0.77163597394968"/>
          <c:h val="0.64583793219556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柱状图!$B$6:$B$10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柱状图!$D$6:$D$10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8208"/>
        <c:axId val="2069133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柱状图!$B$6:$B$10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柱状图!$C$6:$C$10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1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3312"/>
        <c:crosses val="autoZero"/>
        <c:auto val="1"/>
        <c:lblAlgn val="ctr"/>
        <c:lblOffset val="100"/>
        <c:tickLblSkip val="1"/>
        <c:noMultiLvlLbl val="0"/>
      </c:catAx>
      <c:valAx>
        <c:axId val="206913312"/>
        <c:scaling>
          <c:orientation val="minMax"/>
          <c:max val="1"/>
        </c:scaling>
        <c:delete val="0"/>
        <c:axPos val="l"/>
        <c:numFmt formatCode="0.0%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723104201695"/>
          <c:y val="0.132231404958678"/>
          <c:w val="0.771085244593897"/>
          <c:h val="0.6487603305785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Lbls>
            <c:delete val="1"/>
          </c:dLbls>
          <c:val>
            <c:numRef>
              <c:f>柱状图!$D$18:$D$22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4944"/>
        <c:axId val="206912224"/>
      </c:barChart>
      <c:catAx>
        <c:axId val="206914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2224"/>
        <c:crosses val="autoZero"/>
        <c:auto val="1"/>
        <c:lblAlgn val="ctr"/>
        <c:lblOffset val="100"/>
        <c:tickLblSkip val="1"/>
        <c:noMultiLvlLbl val="0"/>
      </c:catAx>
      <c:valAx>
        <c:axId val="206912224"/>
        <c:scaling>
          <c:orientation val="minMax"/>
          <c:max val="1"/>
        </c:scaling>
        <c:delete val="0"/>
        <c:axPos val="l"/>
        <c:numFmt formatCode="0.0%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494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3334282775858"/>
          <c:w val="0.77163597394968"/>
          <c:h val="0.64583793219556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柱状图!$B$30:$B$34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柱状图!$D$30:$D$34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16032"/>
        <c:axId val="2069154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rgbClr val="9999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柱状图!$B$30:$B$34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柱状图!$C$30:$C$34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16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5488"/>
        <c:crosses val="autoZero"/>
        <c:auto val="1"/>
        <c:lblAlgn val="ctr"/>
        <c:lblOffset val="100"/>
        <c:tickLblSkip val="1"/>
        <c:noMultiLvlLbl val="0"/>
      </c:catAx>
      <c:valAx>
        <c:axId val="206915488"/>
        <c:scaling>
          <c:orientation val="minMax"/>
          <c:max val="1"/>
        </c:scaling>
        <c:delete val="0"/>
        <c:axPos val="l"/>
        <c:numFmt formatCode="0.0%" sourceLinked="0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603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88778960206"/>
          <c:y val="0.132231404958678"/>
          <c:w val="0.77163597394968"/>
          <c:h val="0.648760330578512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</c:spPr>
          <c:invertIfNegative val="0"/>
          <c:dLbls>
            <c:delete val="1"/>
          </c:dLbls>
          <c:cat>
            <c:strRef>
              <c:f>柱状图!$B$42:$B$46</c:f>
              <c:strCache>
                <c:ptCount val="5"/>
                <c:pt idx="0">
                  <c:v>≥90</c:v>
                </c:pt>
                <c:pt idx="1">
                  <c:v>80-90</c:v>
                </c:pt>
                <c:pt idx="2">
                  <c:v>70-80</c:v>
                </c:pt>
                <c:pt idx="3">
                  <c:v>60-70</c:v>
                </c:pt>
                <c:pt idx="4">
                  <c:v>&lt;60</c:v>
                </c:pt>
              </c:strCache>
            </c:strRef>
          </c:cat>
          <c:val>
            <c:numRef>
              <c:f>柱状图!$D$42:$D$46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920384"/>
        <c:axId val="2069138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rgbClr val="9999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柱状图!$B$42:$B$46</c15:sqref>
                        </c15:formulaRef>
                      </c:ext>
                    </c:extLst>
                    <c:strCache>
                      <c:ptCount val="5"/>
                      <c:pt idx="0">
                        <c:v>≥90</c:v>
                      </c:pt>
                      <c:pt idx="1">
                        <c:v>80-90</c:v>
                      </c:pt>
                      <c:pt idx="2">
                        <c:v>70-80</c:v>
                      </c:pt>
                      <c:pt idx="3">
                        <c:v>60-70</c:v>
                      </c:pt>
                      <c:pt idx="4">
                        <c:v>&lt;60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柱状图!$C$42:$C$46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0692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13856"/>
        <c:crosses val="autoZero"/>
        <c:auto val="1"/>
        <c:lblAlgn val="ctr"/>
        <c:lblOffset val="100"/>
        <c:tickLblSkip val="1"/>
        <c:noMultiLvlLbl val="0"/>
      </c:catAx>
      <c:valAx>
        <c:axId val="206913856"/>
        <c:scaling>
          <c:orientation val="minMax"/>
          <c:max val="1"/>
        </c:scaling>
        <c:delete val="0"/>
        <c:axPos val="l"/>
        <c:numFmt formatCode="0.0%" sourceLinked="0"/>
        <c:majorTickMark val="in"/>
        <c:minorTickMark val="none"/>
        <c:tickLblPos val="nextTo"/>
        <c:spPr>
          <a:ln w="127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6920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5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[1]Calc!$AH$3</c:f>
              <c:strCache>
                <c:ptCount val="1"/>
                <c:pt idx="0">
                  <c:v>目标实际值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-0.00207689947847428"/>
                  <c:y val="-0.290456557737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93641625435013e-17"/>
                  <c:y val="-0.2964691967152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0061321880219526"/>
                  <c:y val="-0.29660347177632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4308602134937e-16"/>
                  <c:y val="-0.2948980286280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[1]Calc!$AG$4:$AG$7</c:f>
              <c:numCache>
                <c:formatCode>General</c:formatCode>
                <c:ptCount val="4"/>
              </c:numCache>
            </c:numRef>
          </c:cat>
          <c:val>
            <c:numRef>
              <c:f>柱状图2!$H$4:$H$7</c:f>
              <c:numCache>
                <c:formatCode>0.00_);[Red]\(0.00\)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916576"/>
        <c:axId val="206921472"/>
      </c:barChart>
      <c:lineChart>
        <c:grouping val="standard"/>
        <c:varyColors val="0"/>
        <c:ser>
          <c:idx val="1"/>
          <c:order val="1"/>
          <c:tx>
            <c:strRef>
              <c:f>[1]Calc!$AI$3</c:f>
              <c:strCache>
                <c:ptCount val="1"/>
                <c:pt idx="0">
                  <c:v>目标期望值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[1]Calc!$AI$4:$AI$7</c:f>
              <c:numCache>
                <c:formatCode>General</c:formatCode>
                <c:ptCount val="4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6916576"/>
        <c:axId val="206921472"/>
      </c:lineChart>
      <c:catAx>
        <c:axId val="20691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1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2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3                              </a:t>
                </a:r>
                <a:r>
                  <a:rPr altLang="en-US" sz="1200" b="1">
                    <a:solidFill>
                      <a:sysClr val="windowText" lastClr="000000"/>
                    </a:solidFill>
                  </a:rPr>
                  <a:t>学习目标</a:t>
                </a:r>
                <a:r>
                  <a:rPr lang="en-US" altLang="zh-CN" sz="1200" b="1">
                    <a:solidFill>
                      <a:sysClr val="windowText" lastClr="000000"/>
                    </a:solidFill>
                  </a:rPr>
                  <a:t>4</a:t>
                </a:r>
                <a:endParaRPr lang="en-US" altLang="zh-CN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152815791656299"/>
              <c:y val="0.9118044097795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21472"/>
        <c:crosses val="autoZero"/>
        <c:auto val="1"/>
        <c:lblAlgn val="ctr"/>
        <c:lblOffset val="100"/>
        <c:noMultiLvlLbl val="0"/>
      </c:catAx>
      <c:valAx>
        <c:axId val="206921472"/>
        <c:scaling>
          <c:orientation val="minMax"/>
          <c:min val="0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lang="zh-CN"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200" b="1">
                    <a:solidFill>
                      <a:sysClr val="windowText" lastClr="000000"/>
                    </a:solidFill>
                  </a:rPr>
                  <a:t>目标达成度值</a:t>
                </a:r>
                <a:endParaRPr lang="zh-CN" altLang="en-US" sz="12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1657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417100486749"/>
          <c:y val="0.0344677544677545"/>
          <c:w val="0.828344716578936"/>
          <c:h val="0.814752981052194"/>
        </c:manualLayout>
      </c:layout>
      <c:lineChart>
        <c:grouping val="standard"/>
        <c:varyColors val="0"/>
        <c:ser>
          <c:idx val="1"/>
          <c:order val="0"/>
          <c:tx>
            <c:strRef>
              <c:f>"课程达成度"</c:f>
              <c:strCache>
                <c:ptCount val="1"/>
                <c:pt idx="0">
                  <c:v>课程达成度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成绩分布散点图!$F$2:$F$41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"低于课程达成度10%"</c:f>
              <c:strCache>
                <c:ptCount val="1"/>
                <c:pt idx="0">
                  <c:v>低于课程达成度10%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成绩分布散点图!$G$2:$G$41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"低于课程达成度20%"</c:f>
              <c:strCache>
                <c:ptCount val="1"/>
                <c:pt idx="0">
                  <c:v>低于课程达成度20%</c:v>
                </c:pt>
              </c:strCache>
            </c:strRef>
          </c:tx>
          <c:spPr>
            <a:ln w="31750" cap="rnd" cmpd="sng" algn="ctr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成绩分布散点图!$H$2:$H$41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6908416"/>
        <c:axId val="209413264"/>
      </c:lineChart>
      <c:scatterChart>
        <c:scatterStyle val="marker"/>
        <c:varyColors val="0"/>
        <c:ser>
          <c:idx val="4"/>
          <c:order val="3"/>
          <c:tx>
            <c:strRef>
              <c:f>"低于课程达成度40%"</c:f>
              <c:strCache>
                <c:ptCount val="1"/>
                <c:pt idx="0">
                  <c:v>低于课程达成度40%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</c:spPr>
          <c:dLbls>
            <c:delete val="1"/>
          </c:dLbls>
          <c:yVal>
            <c:numRef>
              <c:f>成绩分布散点图!$I$2:$I$41</c:f>
              <c:numCache>
                <c:formatCode>0.00_ 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</c:ser>
        <c:ser>
          <c:idx val="0"/>
          <c:order val="4"/>
          <c:tx>
            <c:strRef>
              <c:f>"学习目标达成度"</c:f>
              <c:strCache>
                <c:ptCount val="1"/>
                <c:pt idx="0">
                  <c:v>学习目标达成度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yVal>
            <c:numRef>
              <c:f>成绩分布散点图!$E$2:$E$41</c:f>
              <c:numCache>
                <c:formatCode>0.00_ </c:formatCode>
                <c:ptCount val="40"/>
                <c:pt idx="0">
                  <c:v>92.02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8416"/>
        <c:axId val="209413264"/>
      </c:scatterChart>
      <c:catAx>
        <c:axId val="20690841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100" b="1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zh-CN"/>
                  <a:t>班级学生人数</a:t>
                </a:r>
                <a:endParaRPr lang="zh-CN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941326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09413264"/>
        <c:scaling>
          <c:orientation val="minMax"/>
        </c:scaling>
        <c:delete val="0"/>
        <c:axPos val="l"/>
        <c:title>
          <c:tx>
            <c:rich>
              <a:bodyPr rot="0" spcFirstLastPara="0" vertOverflow="ellipsis" vert="eaVert" wrap="square" anchor="ctr" anchorCtr="1"/>
              <a:lstStyle/>
              <a:p>
                <a:pPr>
                  <a:defRPr lang="zh-CN" sz="1100" b="1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zh-CN"/>
                  <a:t>课程学习目标值</a:t>
                </a:r>
                <a:endParaRPr lang="zh-CN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  <a:tailEnd type="arrow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06908416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6533741911954"/>
          <c:y val="0.556227265972609"/>
          <c:w val="0.44010653364462"/>
          <c:h val="0.249454976485711"/>
        </c:manualLayout>
      </c:layout>
      <c:overlay val="0"/>
      <c:spPr>
        <a:noFill/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sz="1100">
          <a:ln>
            <a:noFill/>
          </a:ln>
          <a:latin typeface="Times New Roman" panose="02020603050405020304" pitchFamily="18" charset="0"/>
          <a:cs typeface="Times New Roman" panose="02020603050405020304" pitchFamily="18" charset="0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2</xdr:row>
      <xdr:rowOff>0</xdr:rowOff>
    </xdr:from>
    <xdr:to>
      <xdr:col>8</xdr:col>
      <xdr:colOff>0</xdr:colOff>
      <xdr:row>10</xdr:row>
      <xdr:rowOff>0</xdr:rowOff>
    </xdr:to>
    <xdr:graphicFrame>
      <xdr:nvGraphicFramePr>
        <xdr:cNvPr id="18" name="图表 1"/>
        <xdr:cNvGraphicFramePr/>
      </xdr:nvGraphicFramePr>
      <xdr:xfrm>
        <a:off x="2914650" y="361950"/>
        <a:ext cx="2628900" cy="1495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8</xdr:col>
      <xdr:colOff>0</xdr:colOff>
      <xdr:row>22</xdr:row>
      <xdr:rowOff>4763</xdr:rowOff>
    </xdr:to>
    <xdr:graphicFrame>
      <xdr:nvGraphicFramePr>
        <xdr:cNvPr id="19" name="图表 2"/>
        <xdr:cNvGraphicFramePr/>
      </xdr:nvGraphicFramePr>
      <xdr:xfrm>
        <a:off x="2914650" y="2600325"/>
        <a:ext cx="2628900" cy="1499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26</xdr:row>
      <xdr:rowOff>0</xdr:rowOff>
    </xdr:from>
    <xdr:to>
      <xdr:col>8</xdr:col>
      <xdr:colOff>0</xdr:colOff>
      <xdr:row>34</xdr:row>
      <xdr:rowOff>0</xdr:rowOff>
    </xdr:to>
    <xdr:graphicFrame>
      <xdr:nvGraphicFramePr>
        <xdr:cNvPr id="20" name="图表 3"/>
        <xdr:cNvGraphicFramePr/>
      </xdr:nvGraphicFramePr>
      <xdr:xfrm>
        <a:off x="2914650" y="4819650"/>
        <a:ext cx="2628900" cy="1447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37</xdr:row>
      <xdr:rowOff>171450</xdr:rowOff>
    </xdr:from>
    <xdr:to>
      <xdr:col>8</xdr:col>
      <xdr:colOff>0</xdr:colOff>
      <xdr:row>45</xdr:row>
      <xdr:rowOff>176213</xdr:rowOff>
    </xdr:to>
    <xdr:graphicFrame>
      <xdr:nvGraphicFramePr>
        <xdr:cNvPr id="21" name="图表 4"/>
        <xdr:cNvGraphicFramePr/>
      </xdr:nvGraphicFramePr>
      <xdr:xfrm>
        <a:off x="2914650" y="6981825"/>
        <a:ext cx="2628900" cy="14522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12065</xdr:colOff>
      <xdr:row>9</xdr:row>
      <xdr:rowOff>1270</xdr:rowOff>
    </xdr:from>
    <xdr:to>
      <xdr:col>14</xdr:col>
      <xdr:colOff>191135</xdr:colOff>
      <xdr:row>32</xdr:row>
      <xdr:rowOff>135255</xdr:rowOff>
    </xdr:to>
    <xdr:graphicFrame>
      <xdr:nvGraphicFramePr>
        <xdr:cNvPr id="3" name="图表 20"/>
        <xdr:cNvGraphicFramePr/>
      </xdr:nvGraphicFramePr>
      <xdr:xfrm>
        <a:off x="4779645" y="2049145"/>
        <a:ext cx="7689215" cy="450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220980</xdr:colOff>
      <xdr:row>10</xdr:row>
      <xdr:rowOff>178435</xdr:rowOff>
    </xdr:from>
    <xdr:to>
      <xdr:col>16</xdr:col>
      <xdr:colOff>592455</xdr:colOff>
      <xdr:row>31</xdr:row>
      <xdr:rowOff>26035</xdr:rowOff>
    </xdr:to>
    <xdr:graphicFrame>
      <xdr:nvGraphicFramePr>
        <xdr:cNvPr id="5" name="图表 3"/>
        <xdr:cNvGraphicFramePr/>
      </xdr:nvGraphicFramePr>
      <xdr:xfrm>
        <a:off x="9659620" y="2521585"/>
        <a:ext cx="5172075" cy="48482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icew\Desktop\1_&#12298;&#35838;&#31243;&#19982;&#25945;&#23398;&#35770;&#23548;&#35770;&#12299;&#35838;&#31243;&#36798;&#25104;&#24230;&#35780;&#20215;&#35745;&#31639;&#34920;V00.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Calc"/>
      <sheetName val="Column"/>
      <sheetName val="Scatter"/>
      <sheetName val="1_《课程与教学论导论》课程达成度评价计算表V00.01"/>
    </sheetNames>
    <sheetDataSet>
      <sheetData sheetId="0" refreshError="1"/>
      <sheetData sheetId="1">
        <row r="3">
          <cell r="AH3" t="str">
            <v>目标实际值</v>
          </cell>
          <cell r="AI3" t="str">
            <v>目标期望值</v>
          </cell>
        </row>
        <row r="4">
          <cell r="AI4">
            <v>70</v>
          </cell>
        </row>
        <row r="5">
          <cell r="AI5">
            <v>70</v>
          </cell>
        </row>
        <row r="6">
          <cell r="AI6">
            <v>70</v>
          </cell>
        </row>
        <row r="7">
          <cell r="AI7">
            <v>70</v>
          </cell>
        </row>
      </sheetData>
      <sheetData sheetId="2"/>
      <sheetData sheetId="3"/>
      <sheetData sheetId="4" refreshError="1"/>
    </sheetDataSet>
  </externalBook>
</externalLink>
</file>

<file path=xl/tables/table1.xml><?xml version="1.0" encoding="utf-8"?>
<table xmlns="http://schemas.openxmlformats.org/spreadsheetml/2006/main" id="2" name="表4" displayName="表4" ref="A1:I41" totalsRowShown="0">
  <autoFilter ref="A1:I41"/>
  <tableColumns count="9">
    <tableColumn id="1" name="序号" dataDxfId="0"/>
    <tableColumn id="3" name="学号" dataDxfId="1"/>
    <tableColumn id="2" name="姓名" dataDxfId="2"/>
    <tableColumn id="8" name="班级" dataDxfId="3"/>
    <tableColumn id="4" name="学习目标达成值" dataDxfId="4"/>
    <tableColumn id="5" name="课程达成度" dataDxfId="5"/>
    <tableColumn id="6" name="低于课程达成度10%" dataDxfId="6"/>
    <tableColumn id="7" name="低于课程达成度20%" dataDxfId="7"/>
    <tableColumn id="9" name="低于课程达成度40%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8"/>
  <sheetViews>
    <sheetView tabSelected="1" zoomScale="80" zoomScaleNormal="80" workbookViewId="0">
      <selection activeCell="M3" sqref="M3"/>
    </sheetView>
  </sheetViews>
  <sheetFormatPr defaultColWidth="9" defaultRowHeight="15.75"/>
  <cols>
    <col min="1" max="1" width="7.95833333333333" style="50" customWidth="1"/>
    <col min="2" max="2" width="14.375" style="50" customWidth="1"/>
    <col min="3" max="3" width="11.2416666666667" style="50" customWidth="1"/>
    <col min="4" max="4" width="11.5583333333333" style="50" customWidth="1"/>
    <col min="5" max="5" width="7.80833333333333" style="50" customWidth="1"/>
    <col min="6" max="6" width="11.0916666666667" style="50" customWidth="1"/>
    <col min="7" max="7" width="8.9" style="50" customWidth="1"/>
    <col min="8" max="8" width="9.05833333333333" style="50" customWidth="1"/>
    <col min="9" max="9" width="10.1583333333333" style="50" customWidth="1"/>
    <col min="10" max="14" width="9.625" style="50" customWidth="1"/>
    <col min="15" max="17" width="9" style="50"/>
    <col min="18" max="18" width="10.4666666666667" style="50" customWidth="1"/>
    <col min="19" max="20" width="9" style="50"/>
    <col min="21" max="21" width="25.775" style="50" customWidth="1"/>
    <col min="22" max="16384" width="9" style="50"/>
  </cols>
  <sheetData>
    <row r="1" ht="38.1" customHeight="1" spans="1:14">
      <c r="A1" s="51" t="s">
        <v>0</v>
      </c>
      <c r="B1" s="52"/>
      <c r="C1" s="52"/>
      <c r="D1" s="53"/>
      <c r="E1" s="54" t="s">
        <v>1</v>
      </c>
      <c r="F1" s="52"/>
      <c r="G1" s="52"/>
      <c r="H1" s="53"/>
      <c r="I1" s="71" t="s">
        <v>2</v>
      </c>
      <c r="J1" s="72" t="s">
        <v>3</v>
      </c>
      <c r="K1" s="73"/>
      <c r="L1" s="73"/>
      <c r="M1" s="73"/>
      <c r="N1" s="74" t="s">
        <v>4</v>
      </c>
    </row>
    <row r="2" ht="24" spans="1:14">
      <c r="A2" s="53" t="s">
        <v>5</v>
      </c>
      <c r="B2" s="55" t="s">
        <v>6</v>
      </c>
      <c r="C2" s="55" t="s">
        <v>7</v>
      </c>
      <c r="D2" s="53" t="s">
        <v>8</v>
      </c>
      <c r="E2" s="55" t="s">
        <v>9</v>
      </c>
      <c r="F2" s="55" t="s">
        <v>10</v>
      </c>
      <c r="G2" s="55" t="s">
        <v>11</v>
      </c>
      <c r="H2" s="55" t="s">
        <v>12</v>
      </c>
      <c r="I2" s="75" t="s">
        <v>13</v>
      </c>
      <c r="J2" s="76" t="s">
        <v>14</v>
      </c>
      <c r="K2" s="76" t="s">
        <v>15</v>
      </c>
      <c r="L2" s="77" t="s">
        <v>16</v>
      </c>
      <c r="M2" s="77" t="s">
        <v>17</v>
      </c>
      <c r="N2" s="15"/>
    </row>
    <row r="3" ht="15" customHeight="1" spans="1:14">
      <c r="A3" s="8">
        <v>1</v>
      </c>
      <c r="B3" s="9"/>
      <c r="C3" s="9"/>
      <c r="D3" s="10"/>
      <c r="E3" s="56">
        <v>90</v>
      </c>
      <c r="F3" s="56">
        <v>10</v>
      </c>
      <c r="G3" s="56">
        <v>90</v>
      </c>
      <c r="H3" s="56">
        <v>90</v>
      </c>
      <c r="I3" s="56">
        <v>90</v>
      </c>
      <c r="J3" s="64">
        <f>(E3+F3)*0.1+G3*0.15+H3*0.15+I3*0.6</f>
        <v>91</v>
      </c>
      <c r="K3" s="64">
        <f>(F3+G3)*0.1+H3*0.15+I3*0.15+J3*0.6</f>
        <v>91.6</v>
      </c>
      <c r="L3" s="64">
        <f>G3*0.25+H3*0.25+I3*0.5</f>
        <v>90</v>
      </c>
      <c r="M3" s="78">
        <f>(E3+F3)*0.5+I3*0.5</f>
        <v>95</v>
      </c>
      <c r="N3" s="79">
        <f>J3*0.2+K3*0.2+L3*0.3+M3*0.3</f>
        <v>92.02</v>
      </c>
    </row>
    <row r="4" ht="15" customHeight="1" spans="1:19">
      <c r="A4" s="8">
        <v>2</v>
      </c>
      <c r="B4" s="9"/>
      <c r="C4" s="9"/>
      <c r="D4" s="10"/>
      <c r="E4" s="57"/>
      <c r="F4" s="57"/>
      <c r="G4" s="58"/>
      <c r="H4" s="58"/>
      <c r="I4" s="56"/>
      <c r="J4" s="64">
        <f t="shared" ref="J4:J42" si="0">(E4+F4)*0.1+G4*0.15+H4*0.15+I4*0.6</f>
        <v>0</v>
      </c>
      <c r="K4" s="64">
        <f t="shared" ref="K4:K42" si="1">(F4+G4)*0.1+H4*0.15+I4*0.15+J4*0.6</f>
        <v>0</v>
      </c>
      <c r="L4" s="64">
        <f t="shared" ref="L4:L42" si="2">G4*0.25+H4*0.25+I4*0.5</f>
        <v>0</v>
      </c>
      <c r="M4" s="78">
        <f t="shared" ref="M4:M42" si="3">(E4+F4)*0.5+I4*0.5</f>
        <v>0</v>
      </c>
      <c r="N4" s="79">
        <f t="shared" ref="N4:N42" si="4">J4*0.2+K4*0.2+L4*0.3+M4*0.3</f>
        <v>0</v>
      </c>
      <c r="P4" s="80" t="s">
        <v>18</v>
      </c>
      <c r="Q4" s="80"/>
      <c r="R4" s="80"/>
      <c r="S4" s="89"/>
    </row>
    <row r="5" ht="15" customHeight="1" spans="1:19">
      <c r="A5" s="8">
        <v>3</v>
      </c>
      <c r="B5" s="9"/>
      <c r="C5" s="9"/>
      <c r="D5" s="10"/>
      <c r="E5" s="57"/>
      <c r="F5" s="57"/>
      <c r="G5" s="58"/>
      <c r="H5" s="58"/>
      <c r="I5" s="56"/>
      <c r="J5" s="64">
        <f t="shared" si="0"/>
        <v>0</v>
      </c>
      <c r="K5" s="64">
        <f t="shared" si="1"/>
        <v>0</v>
      </c>
      <c r="L5" s="64">
        <f t="shared" si="2"/>
        <v>0</v>
      </c>
      <c r="M5" s="78">
        <f t="shared" si="3"/>
        <v>0</v>
      </c>
      <c r="N5" s="79">
        <f t="shared" si="4"/>
        <v>0</v>
      </c>
      <c r="P5" s="80"/>
      <c r="Q5" s="80"/>
      <c r="R5" s="80"/>
      <c r="S5" s="90"/>
    </row>
    <row r="6" ht="15" customHeight="1" spans="1:19">
      <c r="A6" s="8">
        <v>4</v>
      </c>
      <c r="B6" s="9"/>
      <c r="C6" s="9"/>
      <c r="D6" s="10"/>
      <c r="E6" s="57"/>
      <c r="F6" s="57"/>
      <c r="G6" s="58"/>
      <c r="H6" s="58"/>
      <c r="I6" s="56"/>
      <c r="J6" s="64">
        <f t="shared" si="0"/>
        <v>0</v>
      </c>
      <c r="K6" s="64">
        <f t="shared" si="1"/>
        <v>0</v>
      </c>
      <c r="L6" s="64">
        <f t="shared" si="2"/>
        <v>0</v>
      </c>
      <c r="M6" s="78">
        <f t="shared" si="3"/>
        <v>0</v>
      </c>
      <c r="N6" s="79">
        <f t="shared" si="4"/>
        <v>0</v>
      </c>
      <c r="P6" s="80"/>
      <c r="Q6" s="80"/>
      <c r="R6" s="80"/>
      <c r="S6" s="91"/>
    </row>
    <row r="7" ht="15" customHeight="1" spans="1:14">
      <c r="A7" s="8">
        <v>5</v>
      </c>
      <c r="B7" s="9"/>
      <c r="C7" s="9"/>
      <c r="D7" s="10"/>
      <c r="E7" s="57"/>
      <c r="F7" s="57"/>
      <c r="G7" s="58"/>
      <c r="H7" s="58"/>
      <c r="I7" s="56"/>
      <c r="J7" s="64">
        <f t="shared" si="0"/>
        <v>0</v>
      </c>
      <c r="K7" s="64">
        <f t="shared" si="1"/>
        <v>0</v>
      </c>
      <c r="L7" s="64">
        <f t="shared" si="2"/>
        <v>0</v>
      </c>
      <c r="M7" s="78">
        <f t="shared" si="3"/>
        <v>0</v>
      </c>
      <c r="N7" s="79">
        <f t="shared" si="4"/>
        <v>0</v>
      </c>
    </row>
    <row r="8" ht="15" customHeight="1" spans="1:22">
      <c r="A8" s="8">
        <v>6</v>
      </c>
      <c r="B8" s="9"/>
      <c r="C8" s="9"/>
      <c r="D8" s="10"/>
      <c r="E8" s="57"/>
      <c r="F8" s="57"/>
      <c r="G8" s="58"/>
      <c r="H8" s="58"/>
      <c r="I8" s="56"/>
      <c r="J8" s="64">
        <f t="shared" si="0"/>
        <v>0</v>
      </c>
      <c r="K8" s="64">
        <f t="shared" si="1"/>
        <v>0</v>
      </c>
      <c r="L8" s="64">
        <f t="shared" si="2"/>
        <v>0</v>
      </c>
      <c r="M8" s="78">
        <f t="shared" si="3"/>
        <v>0</v>
      </c>
      <c r="N8" s="79">
        <f t="shared" si="4"/>
        <v>0</v>
      </c>
      <c r="P8" s="81" t="s">
        <v>19</v>
      </c>
      <c r="Q8" s="82"/>
      <c r="R8" s="82"/>
      <c r="S8" s="82"/>
      <c r="T8" s="82"/>
      <c r="U8" s="82"/>
      <c r="V8" s="82"/>
    </row>
    <row r="9" ht="15" customHeight="1" spans="1:22">
      <c r="A9" s="8">
        <v>7</v>
      </c>
      <c r="B9" s="9"/>
      <c r="C9" s="9"/>
      <c r="D9" s="10"/>
      <c r="E9" s="57"/>
      <c r="F9" s="57"/>
      <c r="G9" s="58"/>
      <c r="H9" s="58"/>
      <c r="I9" s="56"/>
      <c r="J9" s="64">
        <f t="shared" si="0"/>
        <v>0</v>
      </c>
      <c r="K9" s="64">
        <f t="shared" si="1"/>
        <v>0</v>
      </c>
      <c r="L9" s="64">
        <f t="shared" si="2"/>
        <v>0</v>
      </c>
      <c r="M9" s="78">
        <f t="shared" si="3"/>
        <v>0</v>
      </c>
      <c r="N9" s="79">
        <f t="shared" si="4"/>
        <v>0</v>
      </c>
      <c r="P9" s="82"/>
      <c r="Q9" s="82"/>
      <c r="R9" s="82"/>
      <c r="S9" s="82"/>
      <c r="T9" s="82"/>
      <c r="U9" s="82"/>
      <c r="V9" s="82"/>
    </row>
    <row r="10" ht="15" customHeight="1" spans="1:22">
      <c r="A10" s="8">
        <v>8</v>
      </c>
      <c r="B10" s="9"/>
      <c r="C10" s="9"/>
      <c r="D10" s="10"/>
      <c r="E10" s="57"/>
      <c r="F10" s="57"/>
      <c r="G10" s="58"/>
      <c r="H10" s="58"/>
      <c r="I10" s="56"/>
      <c r="J10" s="64">
        <f t="shared" si="0"/>
        <v>0</v>
      </c>
      <c r="K10" s="64">
        <f t="shared" si="1"/>
        <v>0</v>
      </c>
      <c r="L10" s="64">
        <f t="shared" si="2"/>
        <v>0</v>
      </c>
      <c r="M10" s="78">
        <f t="shared" si="3"/>
        <v>0</v>
      </c>
      <c r="N10" s="79">
        <f t="shared" si="4"/>
        <v>0</v>
      </c>
      <c r="P10" s="82"/>
      <c r="Q10" s="82"/>
      <c r="R10" s="82"/>
      <c r="S10" s="82"/>
      <c r="T10" s="82"/>
      <c r="U10" s="82"/>
      <c r="V10" s="82"/>
    </row>
    <row r="11" ht="15" customHeight="1" spans="1:22">
      <c r="A11" s="8">
        <v>9</v>
      </c>
      <c r="B11" s="9"/>
      <c r="C11" s="9"/>
      <c r="D11" s="10"/>
      <c r="E11" s="57"/>
      <c r="F11" s="57"/>
      <c r="G11" s="58"/>
      <c r="H11" s="58"/>
      <c r="I11" s="56"/>
      <c r="J11" s="64">
        <f t="shared" si="0"/>
        <v>0</v>
      </c>
      <c r="K11" s="64">
        <f t="shared" si="1"/>
        <v>0</v>
      </c>
      <c r="L11" s="64">
        <f t="shared" si="2"/>
        <v>0</v>
      </c>
      <c r="M11" s="78">
        <f t="shared" si="3"/>
        <v>0</v>
      </c>
      <c r="N11" s="79">
        <f t="shared" si="4"/>
        <v>0</v>
      </c>
      <c r="P11" s="82"/>
      <c r="Q11" s="82"/>
      <c r="R11" s="82"/>
      <c r="S11" s="82"/>
      <c r="T11" s="82"/>
      <c r="U11" s="82"/>
      <c r="V11" s="82"/>
    </row>
    <row r="12" ht="15" customHeight="1" spans="1:22">
      <c r="A12" s="8">
        <v>10</v>
      </c>
      <c r="B12" s="9"/>
      <c r="C12" s="9"/>
      <c r="D12" s="10"/>
      <c r="E12" s="57"/>
      <c r="F12" s="57"/>
      <c r="G12" s="58"/>
      <c r="H12" s="58"/>
      <c r="I12" s="56"/>
      <c r="J12" s="64">
        <f t="shared" si="0"/>
        <v>0</v>
      </c>
      <c r="K12" s="64">
        <f t="shared" si="1"/>
        <v>0</v>
      </c>
      <c r="L12" s="64">
        <f t="shared" si="2"/>
        <v>0</v>
      </c>
      <c r="M12" s="78">
        <f t="shared" si="3"/>
        <v>0</v>
      </c>
      <c r="N12" s="79">
        <f t="shared" si="4"/>
        <v>0</v>
      </c>
      <c r="P12" s="83"/>
      <c r="Q12" s="92" t="s">
        <v>20</v>
      </c>
      <c r="R12" s="83"/>
      <c r="S12" s="92" t="s">
        <v>20</v>
      </c>
      <c r="T12" s="83"/>
      <c r="U12" s="83"/>
      <c r="V12" s="83"/>
    </row>
    <row r="13" ht="15" customHeight="1" spans="1:22">
      <c r="A13" s="8">
        <v>11</v>
      </c>
      <c r="B13" s="9"/>
      <c r="C13" s="9"/>
      <c r="D13" s="10"/>
      <c r="E13" s="57"/>
      <c r="F13" s="57"/>
      <c r="G13" s="58"/>
      <c r="H13" s="58"/>
      <c r="I13" s="56"/>
      <c r="J13" s="64">
        <f t="shared" si="0"/>
        <v>0</v>
      </c>
      <c r="K13" s="64">
        <f t="shared" si="1"/>
        <v>0</v>
      </c>
      <c r="L13" s="64">
        <f t="shared" si="2"/>
        <v>0</v>
      </c>
      <c r="M13" s="78">
        <f t="shared" si="3"/>
        <v>0</v>
      </c>
      <c r="N13" s="79">
        <f t="shared" si="4"/>
        <v>0</v>
      </c>
      <c r="P13" s="83"/>
      <c r="Q13" s="92"/>
      <c r="R13" s="83"/>
      <c r="S13" s="92"/>
      <c r="T13" s="83"/>
      <c r="U13" s="83"/>
      <c r="V13" s="83"/>
    </row>
    <row r="14" ht="15" customHeight="1" spans="1:22">
      <c r="A14" s="8">
        <v>12</v>
      </c>
      <c r="B14" s="9"/>
      <c r="C14" s="9"/>
      <c r="D14" s="10"/>
      <c r="E14" s="57"/>
      <c r="F14" s="57"/>
      <c r="G14" s="58"/>
      <c r="H14" s="58"/>
      <c r="I14" s="56"/>
      <c r="J14" s="64">
        <f t="shared" si="0"/>
        <v>0</v>
      </c>
      <c r="K14" s="64">
        <f t="shared" si="1"/>
        <v>0</v>
      </c>
      <c r="L14" s="64">
        <f t="shared" si="2"/>
        <v>0</v>
      </c>
      <c r="M14" s="78">
        <f t="shared" si="3"/>
        <v>0</v>
      </c>
      <c r="N14" s="79">
        <f t="shared" si="4"/>
        <v>0</v>
      </c>
      <c r="P14" s="83"/>
      <c r="Q14" s="92"/>
      <c r="R14" s="83"/>
      <c r="S14" s="92"/>
      <c r="T14" s="85" t="s">
        <v>21</v>
      </c>
      <c r="U14" s="85"/>
      <c r="V14" s="83"/>
    </row>
    <row r="15" ht="15" customHeight="1" spans="1:22">
      <c r="A15" s="8">
        <v>13</v>
      </c>
      <c r="B15" s="9"/>
      <c r="C15" s="9"/>
      <c r="D15" s="10"/>
      <c r="E15" s="57"/>
      <c r="F15" s="57"/>
      <c r="G15" s="58"/>
      <c r="H15" s="58"/>
      <c r="I15" s="56"/>
      <c r="J15" s="64">
        <f t="shared" si="0"/>
        <v>0</v>
      </c>
      <c r="K15" s="64">
        <f t="shared" si="1"/>
        <v>0</v>
      </c>
      <c r="L15" s="64">
        <f t="shared" si="2"/>
        <v>0</v>
      </c>
      <c r="M15" s="78">
        <f t="shared" si="3"/>
        <v>0</v>
      </c>
      <c r="N15" s="79">
        <f t="shared" si="4"/>
        <v>0</v>
      </c>
      <c r="P15" s="84"/>
      <c r="Q15" s="92"/>
      <c r="R15" s="84"/>
      <c r="S15" s="92"/>
      <c r="T15" s="85"/>
      <c r="U15" s="85"/>
      <c r="V15" s="83"/>
    </row>
    <row r="16" ht="15" customHeight="1" spans="1:22">
      <c r="A16" s="8">
        <v>14</v>
      </c>
      <c r="B16" s="9"/>
      <c r="C16" s="9"/>
      <c r="D16" s="10"/>
      <c r="E16" s="57"/>
      <c r="F16" s="57"/>
      <c r="G16" s="58"/>
      <c r="H16" s="58"/>
      <c r="I16" s="56"/>
      <c r="J16" s="64">
        <f t="shared" si="0"/>
        <v>0</v>
      </c>
      <c r="K16" s="64">
        <f t="shared" si="1"/>
        <v>0</v>
      </c>
      <c r="L16" s="64">
        <f t="shared" si="2"/>
        <v>0</v>
      </c>
      <c r="M16" s="78">
        <f t="shared" si="3"/>
        <v>0</v>
      </c>
      <c r="N16" s="79">
        <f t="shared" si="4"/>
        <v>0</v>
      </c>
      <c r="P16" s="85" t="s">
        <v>22</v>
      </c>
      <c r="Q16" s="93" t="s">
        <v>23</v>
      </c>
      <c r="R16" s="94" t="s">
        <v>24</v>
      </c>
      <c r="S16" s="95">
        <v>0</v>
      </c>
      <c r="T16" s="96" t="e">
        <f>J43*S16+K43*S17+L43*S18+M43*S19</f>
        <v>#DIV/0!</v>
      </c>
      <c r="U16" s="97"/>
      <c r="V16" s="83"/>
    </row>
    <row r="17" ht="15" customHeight="1" spans="1:22">
      <c r="A17" s="8">
        <v>15</v>
      </c>
      <c r="B17" s="9"/>
      <c r="C17" s="9"/>
      <c r="D17" s="10"/>
      <c r="E17" s="57"/>
      <c r="F17" s="57"/>
      <c r="G17" s="58"/>
      <c r="H17" s="58"/>
      <c r="I17" s="56"/>
      <c r="J17" s="64">
        <f t="shared" si="0"/>
        <v>0</v>
      </c>
      <c r="K17" s="64">
        <f t="shared" si="1"/>
        <v>0</v>
      </c>
      <c r="L17" s="64">
        <f t="shared" si="2"/>
        <v>0</v>
      </c>
      <c r="M17" s="78">
        <f t="shared" si="3"/>
        <v>0</v>
      </c>
      <c r="N17" s="79">
        <f t="shared" si="4"/>
        <v>0</v>
      </c>
      <c r="P17" s="83"/>
      <c r="Q17" s="98"/>
      <c r="R17" s="99" t="s">
        <v>25</v>
      </c>
      <c r="S17" s="95">
        <v>0</v>
      </c>
      <c r="T17" s="100"/>
      <c r="U17" s="101"/>
      <c r="V17" s="83"/>
    </row>
    <row r="18" ht="15" customHeight="1" spans="1:22">
      <c r="A18" s="8">
        <v>16</v>
      </c>
      <c r="B18" s="9"/>
      <c r="C18" s="9"/>
      <c r="D18" s="10"/>
      <c r="E18" s="57"/>
      <c r="F18" s="57"/>
      <c r="G18" s="58"/>
      <c r="H18" s="58"/>
      <c r="I18" s="56"/>
      <c r="J18" s="64">
        <f t="shared" si="0"/>
        <v>0</v>
      </c>
      <c r="K18" s="64">
        <f t="shared" si="1"/>
        <v>0</v>
      </c>
      <c r="L18" s="64">
        <f t="shared" si="2"/>
        <v>0</v>
      </c>
      <c r="M18" s="78">
        <f t="shared" si="3"/>
        <v>0</v>
      </c>
      <c r="N18" s="79">
        <f t="shared" si="4"/>
        <v>0</v>
      </c>
      <c r="P18" s="83"/>
      <c r="Q18" s="98"/>
      <c r="R18" s="99" t="s">
        <v>26</v>
      </c>
      <c r="S18" s="102">
        <v>0</v>
      </c>
      <c r="T18" s="100"/>
      <c r="U18" s="101"/>
      <c r="V18" s="83"/>
    </row>
    <row r="19" ht="15" customHeight="1" spans="1:22">
      <c r="A19" s="8">
        <v>17</v>
      </c>
      <c r="B19" s="9"/>
      <c r="C19" s="9"/>
      <c r="D19" s="10"/>
      <c r="E19" s="57"/>
      <c r="F19" s="57"/>
      <c r="G19" s="58"/>
      <c r="H19" s="58"/>
      <c r="I19" s="56"/>
      <c r="J19" s="64">
        <f t="shared" si="0"/>
        <v>0</v>
      </c>
      <c r="K19" s="64">
        <f t="shared" si="1"/>
        <v>0</v>
      </c>
      <c r="L19" s="64">
        <f t="shared" si="2"/>
        <v>0</v>
      </c>
      <c r="M19" s="78">
        <f t="shared" si="3"/>
        <v>0</v>
      </c>
      <c r="N19" s="79">
        <f t="shared" si="4"/>
        <v>0</v>
      </c>
      <c r="P19" s="83"/>
      <c r="Q19" s="98"/>
      <c r="R19" s="99" t="s">
        <v>27</v>
      </c>
      <c r="S19" s="102">
        <v>0</v>
      </c>
      <c r="T19" s="103"/>
      <c r="U19" s="104"/>
      <c r="V19" s="83"/>
    </row>
    <row r="20" ht="15" customHeight="1" spans="1:22">
      <c r="A20" s="8">
        <v>18</v>
      </c>
      <c r="B20" s="9"/>
      <c r="C20" s="9"/>
      <c r="D20" s="10"/>
      <c r="E20" s="57"/>
      <c r="F20" s="57"/>
      <c r="G20" s="58"/>
      <c r="H20" s="58"/>
      <c r="I20" s="56"/>
      <c r="J20" s="64">
        <f t="shared" si="0"/>
        <v>0</v>
      </c>
      <c r="K20" s="64">
        <f t="shared" si="1"/>
        <v>0</v>
      </c>
      <c r="L20" s="64">
        <f t="shared" si="2"/>
        <v>0</v>
      </c>
      <c r="M20" s="78">
        <f t="shared" si="3"/>
        <v>0</v>
      </c>
      <c r="N20" s="79">
        <f t="shared" si="4"/>
        <v>0</v>
      </c>
      <c r="P20" s="83"/>
      <c r="Q20" s="83"/>
      <c r="R20" s="83"/>
      <c r="S20" s="105"/>
      <c r="T20" s="83"/>
      <c r="U20" s="83"/>
      <c r="V20" s="83"/>
    </row>
    <row r="21" ht="15" customHeight="1" spans="1:22">
      <c r="A21" s="8">
        <v>19</v>
      </c>
      <c r="B21" s="9"/>
      <c r="C21" s="9"/>
      <c r="D21" s="10"/>
      <c r="E21" s="57"/>
      <c r="F21" s="57"/>
      <c r="G21" s="58"/>
      <c r="H21" s="58"/>
      <c r="I21" s="56"/>
      <c r="J21" s="64">
        <f t="shared" si="0"/>
        <v>0</v>
      </c>
      <c r="K21" s="64">
        <f t="shared" si="1"/>
        <v>0</v>
      </c>
      <c r="L21" s="64">
        <f t="shared" si="2"/>
        <v>0</v>
      </c>
      <c r="M21" s="78">
        <f t="shared" si="3"/>
        <v>0</v>
      </c>
      <c r="N21" s="79">
        <f t="shared" si="4"/>
        <v>0</v>
      </c>
      <c r="P21" s="85" t="s">
        <v>22</v>
      </c>
      <c r="Q21" s="93"/>
      <c r="R21" s="94" t="s">
        <v>24</v>
      </c>
      <c r="S21" s="106">
        <v>0</v>
      </c>
      <c r="T21" s="96" t="e">
        <f>J43*S21+K43*S22+L43*S23+M43*S24</f>
        <v>#DIV/0!</v>
      </c>
      <c r="U21" s="97"/>
      <c r="V21" s="83"/>
    </row>
    <row r="22" ht="15" customHeight="1" spans="1:22">
      <c r="A22" s="8">
        <v>20</v>
      </c>
      <c r="B22" s="9"/>
      <c r="C22" s="9"/>
      <c r="D22" s="10"/>
      <c r="E22" s="57"/>
      <c r="F22" s="57"/>
      <c r="G22" s="58"/>
      <c r="H22" s="58"/>
      <c r="I22" s="56"/>
      <c r="J22" s="64">
        <f t="shared" si="0"/>
        <v>0</v>
      </c>
      <c r="K22" s="64">
        <f t="shared" si="1"/>
        <v>0</v>
      </c>
      <c r="L22" s="64">
        <f t="shared" si="2"/>
        <v>0</v>
      </c>
      <c r="M22" s="78">
        <f t="shared" si="3"/>
        <v>0</v>
      </c>
      <c r="N22" s="79">
        <f t="shared" si="4"/>
        <v>0</v>
      </c>
      <c r="P22" s="83"/>
      <c r="Q22" s="98"/>
      <c r="R22" s="99" t="s">
        <v>25</v>
      </c>
      <c r="S22" s="106">
        <v>0</v>
      </c>
      <c r="T22" s="100"/>
      <c r="U22" s="101"/>
      <c r="V22" s="83"/>
    </row>
    <row r="23" ht="15" customHeight="1" spans="1:22">
      <c r="A23" s="8">
        <v>21</v>
      </c>
      <c r="B23" s="9"/>
      <c r="C23" s="9"/>
      <c r="D23" s="10"/>
      <c r="E23" s="57"/>
      <c r="F23" s="57"/>
      <c r="G23" s="58"/>
      <c r="H23" s="58"/>
      <c r="I23" s="56"/>
      <c r="J23" s="64">
        <f t="shared" si="0"/>
        <v>0</v>
      </c>
      <c r="K23" s="64">
        <f t="shared" si="1"/>
        <v>0</v>
      </c>
      <c r="L23" s="64">
        <f t="shared" si="2"/>
        <v>0</v>
      </c>
      <c r="M23" s="78">
        <f t="shared" si="3"/>
        <v>0</v>
      </c>
      <c r="N23" s="79">
        <f t="shared" si="4"/>
        <v>0</v>
      </c>
      <c r="P23" s="83"/>
      <c r="Q23" s="98"/>
      <c r="R23" s="99" t="s">
        <v>26</v>
      </c>
      <c r="S23" s="107">
        <v>0</v>
      </c>
      <c r="T23" s="100"/>
      <c r="U23" s="101"/>
      <c r="V23" s="83"/>
    </row>
    <row r="24" ht="15" customHeight="1" spans="1:22">
      <c r="A24" s="8">
        <v>22</v>
      </c>
      <c r="B24" s="9"/>
      <c r="C24" s="9"/>
      <c r="D24" s="10"/>
      <c r="E24" s="57"/>
      <c r="F24" s="57"/>
      <c r="G24" s="58"/>
      <c r="H24" s="58"/>
      <c r="I24" s="56"/>
      <c r="J24" s="64">
        <f t="shared" si="0"/>
        <v>0</v>
      </c>
      <c r="K24" s="64">
        <f t="shared" si="1"/>
        <v>0</v>
      </c>
      <c r="L24" s="64">
        <f t="shared" si="2"/>
        <v>0</v>
      </c>
      <c r="M24" s="78">
        <f t="shared" si="3"/>
        <v>0</v>
      </c>
      <c r="N24" s="79">
        <f t="shared" si="4"/>
        <v>0</v>
      </c>
      <c r="P24" s="83"/>
      <c r="Q24" s="98"/>
      <c r="R24" s="99" t="s">
        <v>27</v>
      </c>
      <c r="S24" s="107">
        <v>0</v>
      </c>
      <c r="T24" s="103"/>
      <c r="U24" s="104"/>
      <c r="V24" s="83"/>
    </row>
    <row r="25" ht="15" customHeight="1" spans="1:22">
      <c r="A25" s="8">
        <v>23</v>
      </c>
      <c r="B25" s="9"/>
      <c r="C25" s="9"/>
      <c r="D25" s="10"/>
      <c r="E25" s="57"/>
      <c r="F25" s="57"/>
      <c r="G25" s="58"/>
      <c r="H25" s="58"/>
      <c r="I25" s="56"/>
      <c r="J25" s="64">
        <f t="shared" si="0"/>
        <v>0</v>
      </c>
      <c r="K25" s="64">
        <f t="shared" si="1"/>
        <v>0</v>
      </c>
      <c r="L25" s="64">
        <f t="shared" si="2"/>
        <v>0</v>
      </c>
      <c r="M25" s="78">
        <f t="shared" si="3"/>
        <v>0</v>
      </c>
      <c r="N25" s="79">
        <f t="shared" si="4"/>
        <v>0</v>
      </c>
      <c r="P25" s="83"/>
      <c r="Q25" s="83"/>
      <c r="R25" s="83"/>
      <c r="S25" s="105"/>
      <c r="T25" s="83"/>
      <c r="U25" s="83"/>
      <c r="V25" s="83"/>
    </row>
    <row r="26" ht="15" customHeight="1" spans="1:22">
      <c r="A26" s="8">
        <v>24</v>
      </c>
      <c r="B26" s="9"/>
      <c r="C26" s="9"/>
      <c r="D26" s="10"/>
      <c r="E26" s="57"/>
      <c r="F26" s="57"/>
      <c r="G26" s="58"/>
      <c r="H26" s="58"/>
      <c r="I26" s="56"/>
      <c r="J26" s="64">
        <f t="shared" si="0"/>
        <v>0</v>
      </c>
      <c r="K26" s="64">
        <f t="shared" si="1"/>
        <v>0</v>
      </c>
      <c r="L26" s="64">
        <f t="shared" si="2"/>
        <v>0</v>
      </c>
      <c r="M26" s="78">
        <f t="shared" si="3"/>
        <v>0</v>
      </c>
      <c r="N26" s="79">
        <f t="shared" si="4"/>
        <v>0</v>
      </c>
      <c r="P26" s="85" t="s">
        <v>22</v>
      </c>
      <c r="Q26" s="93"/>
      <c r="R26" s="94" t="s">
        <v>24</v>
      </c>
      <c r="S26" s="106">
        <v>0</v>
      </c>
      <c r="T26" s="96" t="e">
        <f>J43*S26+K43*S27+L43*S28+M43*S29</f>
        <v>#DIV/0!</v>
      </c>
      <c r="U26" s="97"/>
      <c r="V26" s="83"/>
    </row>
    <row r="27" ht="15" customHeight="1" spans="1:22">
      <c r="A27" s="8">
        <v>25</v>
      </c>
      <c r="B27" s="9"/>
      <c r="C27" s="9"/>
      <c r="D27" s="10"/>
      <c r="E27" s="57"/>
      <c r="F27" s="57"/>
      <c r="G27" s="58"/>
      <c r="H27" s="58"/>
      <c r="I27" s="56"/>
      <c r="J27" s="64">
        <f t="shared" si="0"/>
        <v>0</v>
      </c>
      <c r="K27" s="64">
        <f t="shared" si="1"/>
        <v>0</v>
      </c>
      <c r="L27" s="64">
        <f t="shared" si="2"/>
        <v>0</v>
      </c>
      <c r="M27" s="78">
        <f t="shared" si="3"/>
        <v>0</v>
      </c>
      <c r="N27" s="79">
        <f t="shared" si="4"/>
        <v>0</v>
      </c>
      <c r="P27" s="83"/>
      <c r="Q27" s="98"/>
      <c r="R27" s="99" t="s">
        <v>25</v>
      </c>
      <c r="S27" s="107">
        <v>0</v>
      </c>
      <c r="T27" s="100"/>
      <c r="U27" s="101"/>
      <c r="V27" s="83"/>
    </row>
    <row r="28" ht="15" customHeight="1" spans="1:22">
      <c r="A28" s="8">
        <v>26</v>
      </c>
      <c r="B28" s="9"/>
      <c r="C28" s="9"/>
      <c r="D28" s="10"/>
      <c r="E28" s="57"/>
      <c r="F28" s="57"/>
      <c r="G28" s="58"/>
      <c r="H28" s="58"/>
      <c r="I28" s="56"/>
      <c r="J28" s="64">
        <f t="shared" si="0"/>
        <v>0</v>
      </c>
      <c r="K28" s="64">
        <f t="shared" si="1"/>
        <v>0</v>
      </c>
      <c r="L28" s="64">
        <f t="shared" si="2"/>
        <v>0</v>
      </c>
      <c r="M28" s="78">
        <f t="shared" si="3"/>
        <v>0</v>
      </c>
      <c r="N28" s="79">
        <f t="shared" si="4"/>
        <v>0</v>
      </c>
      <c r="P28" s="83"/>
      <c r="Q28" s="98"/>
      <c r="R28" s="99" t="s">
        <v>26</v>
      </c>
      <c r="S28" s="107">
        <v>0</v>
      </c>
      <c r="T28" s="100"/>
      <c r="U28" s="101"/>
      <c r="V28" s="83"/>
    </row>
    <row r="29" ht="15" customHeight="1" spans="1:22">
      <c r="A29" s="8">
        <v>27</v>
      </c>
      <c r="B29" s="9"/>
      <c r="C29" s="9"/>
      <c r="D29" s="10"/>
      <c r="E29" s="57"/>
      <c r="F29" s="57"/>
      <c r="G29" s="58"/>
      <c r="H29" s="58"/>
      <c r="I29" s="56"/>
      <c r="J29" s="64">
        <f t="shared" si="0"/>
        <v>0</v>
      </c>
      <c r="K29" s="64">
        <f t="shared" si="1"/>
        <v>0</v>
      </c>
      <c r="L29" s="64">
        <f t="shared" si="2"/>
        <v>0</v>
      </c>
      <c r="M29" s="78">
        <f t="shared" si="3"/>
        <v>0</v>
      </c>
      <c r="N29" s="79">
        <f t="shared" si="4"/>
        <v>0</v>
      </c>
      <c r="P29" s="83"/>
      <c r="Q29" s="98"/>
      <c r="R29" s="99" t="s">
        <v>27</v>
      </c>
      <c r="S29" s="107">
        <v>0</v>
      </c>
      <c r="T29" s="103"/>
      <c r="U29" s="104"/>
      <c r="V29" s="83"/>
    </row>
    <row r="30" ht="15" customHeight="1" spans="1:22">
      <c r="A30" s="8">
        <v>28</v>
      </c>
      <c r="B30" s="9"/>
      <c r="C30" s="9"/>
      <c r="D30" s="10"/>
      <c r="E30" s="57"/>
      <c r="F30" s="57"/>
      <c r="G30" s="58"/>
      <c r="H30" s="58"/>
      <c r="I30" s="56"/>
      <c r="J30" s="64">
        <f t="shared" si="0"/>
        <v>0</v>
      </c>
      <c r="K30" s="64">
        <f t="shared" si="1"/>
        <v>0</v>
      </c>
      <c r="L30" s="64">
        <f t="shared" si="2"/>
        <v>0</v>
      </c>
      <c r="M30" s="78">
        <f t="shared" si="3"/>
        <v>0</v>
      </c>
      <c r="N30" s="79">
        <f t="shared" si="4"/>
        <v>0</v>
      </c>
      <c r="P30" s="83"/>
      <c r="Q30" s="83"/>
      <c r="R30" s="83"/>
      <c r="S30" s="105"/>
      <c r="T30" s="83"/>
      <c r="U30" s="83"/>
      <c r="V30" s="83"/>
    </row>
    <row r="31" ht="15" customHeight="1" spans="1:22">
      <c r="A31" s="8">
        <v>29</v>
      </c>
      <c r="B31" s="9"/>
      <c r="C31" s="9"/>
      <c r="D31" s="10"/>
      <c r="E31" s="57"/>
      <c r="F31" s="57"/>
      <c r="G31" s="58"/>
      <c r="H31" s="58"/>
      <c r="I31" s="56"/>
      <c r="J31" s="64">
        <f t="shared" si="0"/>
        <v>0</v>
      </c>
      <c r="K31" s="64">
        <f t="shared" si="1"/>
        <v>0</v>
      </c>
      <c r="L31" s="64">
        <f t="shared" si="2"/>
        <v>0</v>
      </c>
      <c r="M31" s="78">
        <f t="shared" si="3"/>
        <v>0</v>
      </c>
      <c r="N31" s="79">
        <f t="shared" si="4"/>
        <v>0</v>
      </c>
      <c r="P31" s="85" t="s">
        <v>22</v>
      </c>
      <c r="Q31" s="93"/>
      <c r="R31" s="94" t="s">
        <v>24</v>
      </c>
      <c r="S31" s="106">
        <v>0</v>
      </c>
      <c r="T31" s="96" t="e">
        <f>J43*S31+K43*S32+L43*S33+M43*S34</f>
        <v>#DIV/0!</v>
      </c>
      <c r="U31" s="97"/>
      <c r="V31" s="83"/>
    </row>
    <row r="32" ht="15" customHeight="1" spans="1:22">
      <c r="A32" s="8">
        <v>30</v>
      </c>
      <c r="B32" s="9"/>
      <c r="C32" s="9"/>
      <c r="D32" s="10"/>
      <c r="E32" s="57"/>
      <c r="F32" s="57"/>
      <c r="G32" s="58"/>
      <c r="H32" s="58"/>
      <c r="I32" s="56"/>
      <c r="J32" s="64">
        <f t="shared" si="0"/>
        <v>0</v>
      </c>
      <c r="K32" s="64">
        <f t="shared" si="1"/>
        <v>0</v>
      </c>
      <c r="L32" s="64">
        <f t="shared" si="2"/>
        <v>0</v>
      </c>
      <c r="M32" s="78">
        <f t="shared" si="3"/>
        <v>0</v>
      </c>
      <c r="N32" s="79">
        <f t="shared" si="4"/>
        <v>0</v>
      </c>
      <c r="P32" s="83"/>
      <c r="Q32" s="98"/>
      <c r="R32" s="99" t="s">
        <v>25</v>
      </c>
      <c r="S32" s="107">
        <v>0</v>
      </c>
      <c r="T32" s="100"/>
      <c r="U32" s="101"/>
      <c r="V32" s="83"/>
    </row>
    <row r="33" ht="15" customHeight="1" spans="1:22">
      <c r="A33" s="8">
        <v>31</v>
      </c>
      <c r="B33" s="9"/>
      <c r="C33" s="9"/>
      <c r="D33" s="10"/>
      <c r="E33" s="57"/>
      <c r="F33" s="57"/>
      <c r="G33" s="58"/>
      <c r="H33" s="58"/>
      <c r="I33" s="56"/>
      <c r="J33" s="64">
        <f t="shared" si="0"/>
        <v>0</v>
      </c>
      <c r="K33" s="64">
        <f t="shared" si="1"/>
        <v>0</v>
      </c>
      <c r="L33" s="64">
        <f t="shared" si="2"/>
        <v>0</v>
      </c>
      <c r="M33" s="78">
        <f t="shared" si="3"/>
        <v>0</v>
      </c>
      <c r="N33" s="79">
        <f t="shared" si="4"/>
        <v>0</v>
      </c>
      <c r="P33" s="83"/>
      <c r="Q33" s="98"/>
      <c r="R33" s="99" t="s">
        <v>26</v>
      </c>
      <c r="S33" s="107">
        <v>0</v>
      </c>
      <c r="T33" s="100"/>
      <c r="U33" s="101"/>
      <c r="V33" s="83"/>
    </row>
    <row r="34" ht="15" customHeight="1" spans="1:22">
      <c r="A34" s="8">
        <v>32</v>
      </c>
      <c r="B34" s="9"/>
      <c r="C34" s="9"/>
      <c r="D34" s="10"/>
      <c r="E34" s="57"/>
      <c r="F34" s="57"/>
      <c r="G34" s="58"/>
      <c r="H34" s="58"/>
      <c r="I34" s="56"/>
      <c r="J34" s="64">
        <f t="shared" si="0"/>
        <v>0</v>
      </c>
      <c r="K34" s="64">
        <f t="shared" si="1"/>
        <v>0</v>
      </c>
      <c r="L34" s="64">
        <f t="shared" si="2"/>
        <v>0</v>
      </c>
      <c r="M34" s="78">
        <f t="shared" si="3"/>
        <v>0</v>
      </c>
      <c r="N34" s="79">
        <f t="shared" si="4"/>
        <v>0</v>
      </c>
      <c r="P34" s="83"/>
      <c r="Q34" s="98"/>
      <c r="R34" s="99" t="s">
        <v>27</v>
      </c>
      <c r="S34" s="107">
        <v>0</v>
      </c>
      <c r="T34" s="103"/>
      <c r="U34" s="104"/>
      <c r="V34" s="83"/>
    </row>
    <row r="35" ht="15" customHeight="1" spans="1:22">
      <c r="A35" s="14">
        <v>33</v>
      </c>
      <c r="B35" s="59"/>
      <c r="C35" s="59"/>
      <c r="D35" s="60"/>
      <c r="E35" s="57"/>
      <c r="F35" s="57"/>
      <c r="G35" s="58"/>
      <c r="H35" s="58"/>
      <c r="I35" s="56"/>
      <c r="J35" s="64">
        <f t="shared" si="0"/>
        <v>0</v>
      </c>
      <c r="K35" s="64">
        <f t="shared" si="1"/>
        <v>0</v>
      </c>
      <c r="L35" s="64">
        <f t="shared" si="2"/>
        <v>0</v>
      </c>
      <c r="M35" s="78">
        <f t="shared" si="3"/>
        <v>0</v>
      </c>
      <c r="N35" s="86">
        <f t="shared" si="4"/>
        <v>0</v>
      </c>
      <c r="P35" s="83"/>
      <c r="Q35" s="83"/>
      <c r="R35" s="83"/>
      <c r="S35" s="83"/>
      <c r="T35" s="83"/>
      <c r="U35" s="83"/>
      <c r="V35" s="83"/>
    </row>
    <row r="36" ht="15" customHeight="1" spans="1:22">
      <c r="A36" s="14">
        <v>34</v>
      </c>
      <c r="B36" s="15"/>
      <c r="C36" s="15"/>
      <c r="D36" s="15"/>
      <c r="E36" s="57"/>
      <c r="F36" s="15"/>
      <c r="G36" s="15"/>
      <c r="H36" s="15"/>
      <c r="I36" s="15"/>
      <c r="J36" s="64">
        <f t="shared" si="0"/>
        <v>0</v>
      </c>
      <c r="K36" s="64">
        <f t="shared" si="1"/>
        <v>0</v>
      </c>
      <c r="L36" s="64">
        <f t="shared" si="2"/>
        <v>0</v>
      </c>
      <c r="M36" s="78">
        <f t="shared" si="3"/>
        <v>0</v>
      </c>
      <c r="N36" s="86">
        <f t="shared" ref="N36:N42" si="5">J36*0.2+K36*0.2+L36*0.3+M36*0.3</f>
        <v>0</v>
      </c>
      <c r="P36" s="85" t="s">
        <v>22</v>
      </c>
      <c r="Q36" s="93"/>
      <c r="R36" s="94" t="s">
        <v>24</v>
      </c>
      <c r="S36" s="106">
        <v>0</v>
      </c>
      <c r="T36" s="96">
        <f>J48*S36+K48*S37+L48*S38+M48*S39</f>
        <v>0</v>
      </c>
      <c r="U36" s="97"/>
      <c r="V36" s="83"/>
    </row>
    <row r="37" ht="15" customHeight="1" spans="1:22">
      <c r="A37" s="14">
        <v>35</v>
      </c>
      <c r="B37" s="15"/>
      <c r="C37" s="15"/>
      <c r="D37" s="15"/>
      <c r="E37" s="15"/>
      <c r="F37" s="15"/>
      <c r="G37" s="15"/>
      <c r="H37" s="15"/>
      <c r="I37" s="15"/>
      <c r="J37" s="64">
        <f t="shared" si="0"/>
        <v>0</v>
      </c>
      <c r="K37" s="64">
        <f t="shared" si="1"/>
        <v>0</v>
      </c>
      <c r="L37" s="64">
        <f t="shared" si="2"/>
        <v>0</v>
      </c>
      <c r="M37" s="78">
        <f t="shared" si="3"/>
        <v>0</v>
      </c>
      <c r="N37" s="86">
        <f t="shared" si="5"/>
        <v>0</v>
      </c>
      <c r="P37" s="83"/>
      <c r="Q37" s="98"/>
      <c r="R37" s="99" t="s">
        <v>25</v>
      </c>
      <c r="S37" s="107">
        <v>0</v>
      </c>
      <c r="T37" s="100"/>
      <c r="U37" s="101"/>
      <c r="V37" s="83"/>
    </row>
    <row r="38" ht="15" customHeight="1" spans="1:22">
      <c r="A38" s="14">
        <v>36</v>
      </c>
      <c r="B38" s="15"/>
      <c r="C38" s="15"/>
      <c r="D38" s="15"/>
      <c r="E38" s="15"/>
      <c r="F38" s="15"/>
      <c r="G38" s="15"/>
      <c r="H38" s="15"/>
      <c r="I38" s="15"/>
      <c r="J38" s="64">
        <f t="shared" si="0"/>
        <v>0</v>
      </c>
      <c r="K38" s="64">
        <f t="shared" si="1"/>
        <v>0</v>
      </c>
      <c r="L38" s="64">
        <f t="shared" si="2"/>
        <v>0</v>
      </c>
      <c r="M38" s="78">
        <f t="shared" si="3"/>
        <v>0</v>
      </c>
      <c r="N38" s="86">
        <f t="shared" si="5"/>
        <v>0</v>
      </c>
      <c r="P38" s="83"/>
      <c r="Q38" s="98"/>
      <c r="R38" s="99" t="s">
        <v>26</v>
      </c>
      <c r="S38" s="107">
        <v>0</v>
      </c>
      <c r="T38" s="100"/>
      <c r="U38" s="101"/>
      <c r="V38" s="83"/>
    </row>
    <row r="39" ht="15" customHeight="1" spans="1:22">
      <c r="A39" s="14">
        <v>37</v>
      </c>
      <c r="B39" s="15"/>
      <c r="C39" s="15"/>
      <c r="D39" s="15"/>
      <c r="E39" s="15"/>
      <c r="F39" s="15"/>
      <c r="G39" s="15"/>
      <c r="H39" s="15"/>
      <c r="I39" s="15"/>
      <c r="J39" s="64">
        <f t="shared" si="0"/>
        <v>0</v>
      </c>
      <c r="K39" s="64">
        <f t="shared" si="1"/>
        <v>0</v>
      </c>
      <c r="L39" s="64">
        <f t="shared" si="2"/>
        <v>0</v>
      </c>
      <c r="M39" s="78">
        <f t="shared" si="3"/>
        <v>0</v>
      </c>
      <c r="N39" s="86">
        <f t="shared" si="5"/>
        <v>0</v>
      </c>
      <c r="P39" s="83"/>
      <c r="Q39" s="98"/>
      <c r="R39" s="99" t="s">
        <v>27</v>
      </c>
      <c r="S39" s="107">
        <v>0</v>
      </c>
      <c r="T39" s="103"/>
      <c r="U39" s="104"/>
      <c r="V39" s="83"/>
    </row>
    <row r="40" ht="15" customHeight="1" spans="1:22">
      <c r="A40" s="14">
        <v>38</v>
      </c>
      <c r="B40" s="15"/>
      <c r="C40" s="15"/>
      <c r="D40" s="15"/>
      <c r="E40" s="15"/>
      <c r="F40" s="15"/>
      <c r="G40" s="15"/>
      <c r="H40" s="15"/>
      <c r="I40" s="15"/>
      <c r="J40" s="64">
        <f t="shared" si="0"/>
        <v>0</v>
      </c>
      <c r="K40" s="64">
        <f t="shared" si="1"/>
        <v>0</v>
      </c>
      <c r="L40" s="64">
        <f t="shared" si="2"/>
        <v>0</v>
      </c>
      <c r="M40" s="78">
        <f t="shared" si="3"/>
        <v>0</v>
      </c>
      <c r="N40" s="86">
        <f t="shared" si="5"/>
        <v>0</v>
      </c>
      <c r="P40" s="83"/>
      <c r="Q40" s="83"/>
      <c r="R40" s="83"/>
      <c r="S40" s="83"/>
      <c r="T40" s="83"/>
      <c r="U40" s="83"/>
      <c r="V40" s="83"/>
    </row>
    <row r="41" ht="15" customHeight="1" spans="1:22">
      <c r="A41" s="14">
        <v>39</v>
      </c>
      <c r="B41" s="15"/>
      <c r="C41" s="15"/>
      <c r="D41" s="15"/>
      <c r="E41" s="15"/>
      <c r="F41" s="15"/>
      <c r="G41" s="15"/>
      <c r="H41" s="15"/>
      <c r="I41" s="15"/>
      <c r="J41" s="64">
        <f t="shared" si="0"/>
        <v>0</v>
      </c>
      <c r="K41" s="64">
        <f t="shared" si="1"/>
        <v>0</v>
      </c>
      <c r="L41" s="64">
        <f t="shared" si="2"/>
        <v>0</v>
      </c>
      <c r="M41" s="78">
        <f t="shared" si="3"/>
        <v>0</v>
      </c>
      <c r="N41" s="86">
        <f t="shared" si="5"/>
        <v>0</v>
      </c>
      <c r="P41" s="85" t="s">
        <v>22</v>
      </c>
      <c r="Q41" s="93"/>
      <c r="R41" s="94" t="s">
        <v>24</v>
      </c>
      <c r="S41" s="106">
        <v>0</v>
      </c>
      <c r="T41" s="96">
        <f>J53*S41+K53*S42+L53*S43+M53*S44</f>
        <v>0</v>
      </c>
      <c r="U41" s="97"/>
      <c r="V41" s="83"/>
    </row>
    <row r="42" ht="15" customHeight="1" spans="1:22">
      <c r="A42" s="14">
        <v>40</v>
      </c>
      <c r="B42" s="15"/>
      <c r="C42" s="15"/>
      <c r="D42" s="15"/>
      <c r="E42" s="15"/>
      <c r="F42" s="15"/>
      <c r="G42" s="15"/>
      <c r="H42" s="15"/>
      <c r="I42" s="15"/>
      <c r="J42" s="64">
        <f t="shared" si="0"/>
        <v>0</v>
      </c>
      <c r="K42" s="64">
        <f t="shared" si="1"/>
        <v>0</v>
      </c>
      <c r="L42" s="64">
        <f t="shared" si="2"/>
        <v>0</v>
      </c>
      <c r="M42" s="78">
        <f t="shared" si="3"/>
        <v>0</v>
      </c>
      <c r="N42" s="86">
        <f t="shared" si="5"/>
        <v>0</v>
      </c>
      <c r="P42" s="83"/>
      <c r="Q42" s="98"/>
      <c r="R42" s="99" t="s">
        <v>25</v>
      </c>
      <c r="S42" s="107">
        <v>0</v>
      </c>
      <c r="T42" s="100"/>
      <c r="U42" s="101"/>
      <c r="V42" s="83"/>
    </row>
    <row r="43" ht="25" customHeight="1" spans="1:22">
      <c r="A43" s="61" t="s">
        <v>28</v>
      </c>
      <c r="B43" s="62"/>
      <c r="C43" s="62"/>
      <c r="D43" s="63"/>
      <c r="E43" s="64" t="e">
        <f>SUM(E3:E42)/S4</f>
        <v>#DIV/0!</v>
      </c>
      <c r="F43" s="64" t="e">
        <f>SUM(F3:F42)/S4</f>
        <v>#DIV/0!</v>
      </c>
      <c r="G43" s="64" t="e">
        <f>SUM(G3:G42)/S4</f>
        <v>#DIV/0!</v>
      </c>
      <c r="H43" s="64" t="e">
        <f>SUM(H3:H42)/S4</f>
        <v>#DIV/0!</v>
      </c>
      <c r="I43" s="64" t="e">
        <f>SUM(I3:I42)/S4</f>
        <v>#DIV/0!</v>
      </c>
      <c r="J43" s="87" t="e">
        <f>SUM(J3:J42)/S4</f>
        <v>#DIV/0!</v>
      </c>
      <c r="K43" s="87" t="e">
        <f>SUM(K3:K42)/S4</f>
        <v>#DIV/0!</v>
      </c>
      <c r="L43" s="87" t="e">
        <f>SUM(L3:L42)/S4</f>
        <v>#DIV/0!</v>
      </c>
      <c r="M43" s="87" t="e">
        <f>SUM(M3:M42)/S4</f>
        <v>#DIV/0!</v>
      </c>
      <c r="N43" s="88" t="e">
        <f>SUM(N3:N42)/S4</f>
        <v>#DIV/0!</v>
      </c>
      <c r="P43" s="83"/>
      <c r="Q43" s="98"/>
      <c r="R43" s="99" t="s">
        <v>26</v>
      </c>
      <c r="S43" s="107">
        <v>0</v>
      </c>
      <c r="T43" s="100"/>
      <c r="U43" s="101"/>
      <c r="V43" s="83"/>
    </row>
    <row r="44" ht="22" customHeight="1" spans="1:22">
      <c r="A44" s="65" t="s">
        <v>29</v>
      </c>
      <c r="B44" s="66"/>
      <c r="C44" s="66"/>
      <c r="D44" s="67"/>
      <c r="E44" s="68" t="e">
        <f>STDEV(E3:E35)</f>
        <v>#DIV/0!</v>
      </c>
      <c r="F44" s="68" t="e">
        <f t="shared" ref="F44:N44" si="6">STDEV(F3:F35)</f>
        <v>#DIV/0!</v>
      </c>
      <c r="G44" s="68" t="e">
        <f t="shared" si="6"/>
        <v>#DIV/0!</v>
      </c>
      <c r="H44" s="68" t="e">
        <f t="shared" si="6"/>
        <v>#DIV/0!</v>
      </c>
      <c r="I44" s="68" t="e">
        <f t="shared" si="6"/>
        <v>#DIV/0!</v>
      </c>
      <c r="J44" s="68">
        <f t="shared" si="6"/>
        <v>15.8410666919685</v>
      </c>
      <c r="K44" s="68">
        <f t="shared" si="6"/>
        <v>15.9455132855419</v>
      </c>
      <c r="L44" s="68">
        <f t="shared" si="6"/>
        <v>15.6669890360128</v>
      </c>
      <c r="M44" s="68">
        <f t="shared" si="6"/>
        <v>16.5373773157913</v>
      </c>
      <c r="N44" s="68">
        <f t="shared" si="6"/>
        <v>16.0186259010433</v>
      </c>
      <c r="P44" s="83"/>
      <c r="Q44" s="98"/>
      <c r="R44" s="99" t="s">
        <v>27</v>
      </c>
      <c r="S44" s="107">
        <v>0</v>
      </c>
      <c r="T44" s="103"/>
      <c r="U44" s="104"/>
      <c r="V44" s="83"/>
    </row>
    <row r="45" spans="16:22">
      <c r="P45" s="83"/>
      <c r="Q45" s="83"/>
      <c r="R45" s="83"/>
      <c r="S45" s="83"/>
      <c r="T45" s="83"/>
      <c r="U45" s="83"/>
      <c r="V45" s="83"/>
    </row>
    <row r="46" spans="2:12">
      <c r="B46" s="69" t="s">
        <v>30</v>
      </c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2:12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2:12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</row>
  </sheetData>
  <mergeCells count="18">
    <mergeCell ref="A1:D1"/>
    <mergeCell ref="E1:H1"/>
    <mergeCell ref="J1:M1"/>
    <mergeCell ref="A43:D43"/>
    <mergeCell ref="A44:D44"/>
    <mergeCell ref="Q12:Q15"/>
    <mergeCell ref="S4:S6"/>
    <mergeCell ref="S12:S15"/>
    <mergeCell ref="T14:U15"/>
    <mergeCell ref="T21:U24"/>
    <mergeCell ref="T26:U29"/>
    <mergeCell ref="T31:U34"/>
    <mergeCell ref="T16:U19"/>
    <mergeCell ref="P8:V11"/>
    <mergeCell ref="P4:R6"/>
    <mergeCell ref="T36:U39"/>
    <mergeCell ref="T41:U44"/>
    <mergeCell ref="B46:L48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46"/>
  <sheetViews>
    <sheetView topLeftCell="A10" workbookViewId="0">
      <selection activeCell="K4" sqref="K4:K5"/>
    </sheetView>
  </sheetViews>
  <sheetFormatPr defaultColWidth="9" defaultRowHeight="14.25"/>
  <cols>
    <col min="2" max="2" width="10.625" customWidth="1"/>
    <col min="3" max="3" width="9.625" style="1" customWidth="1"/>
    <col min="8" max="8" width="7.5" customWidth="1"/>
    <col min="10" max="10" width="28.75" customWidth="1"/>
    <col min="11" max="11" width="14" customWidth="1"/>
  </cols>
  <sheetData>
    <row r="1" spans="2:11">
      <c r="B1" s="32" t="s">
        <v>31</v>
      </c>
      <c r="K1" s="42"/>
    </row>
    <row r="2" spans="2:8">
      <c r="B2" s="33" t="s">
        <v>32</v>
      </c>
      <c r="C2" s="33"/>
      <c r="D2" s="33"/>
      <c r="E2" s="33" t="s">
        <v>33</v>
      </c>
      <c r="F2" s="33"/>
      <c r="G2" s="33"/>
      <c r="H2" s="33"/>
    </row>
    <row r="3" spans="2:8">
      <c r="B3" s="33" t="s">
        <v>28</v>
      </c>
      <c r="C3" s="34" t="e">
        <f>平均值与方差计算表!J43</f>
        <v>#DIV/0!</v>
      </c>
      <c r="D3" s="34"/>
      <c r="E3" s="35"/>
      <c r="F3" s="35"/>
      <c r="G3" s="35"/>
      <c r="H3" s="35"/>
    </row>
    <row r="4" spans="2:11">
      <c r="B4" s="33" t="s">
        <v>29</v>
      </c>
      <c r="C4" s="34">
        <f>平均值与方差计算表!J44</f>
        <v>15.8410666919685</v>
      </c>
      <c r="D4" s="34"/>
      <c r="E4" s="35"/>
      <c r="F4" s="35"/>
      <c r="G4" s="35"/>
      <c r="H4" s="35"/>
      <c r="I4" s="43"/>
      <c r="J4" s="44" t="s">
        <v>34</v>
      </c>
      <c r="K4" s="45"/>
    </row>
    <row r="5" spans="2:11">
      <c r="B5" s="33" t="s">
        <v>35</v>
      </c>
      <c r="C5" s="33" t="s">
        <v>36</v>
      </c>
      <c r="D5" s="33" t="s">
        <v>37</v>
      </c>
      <c r="E5" s="35"/>
      <c r="F5" s="35"/>
      <c r="G5" s="35"/>
      <c r="H5" s="35"/>
      <c r="J5" s="44"/>
      <c r="K5" s="45"/>
    </row>
    <row r="6" ht="15" customHeight="1" spans="2:8">
      <c r="B6" s="33" t="s">
        <v>38</v>
      </c>
      <c r="C6" s="36">
        <f>COUNTIF(平均值与方差计算表!J3:J42,"&gt;=90")</f>
        <v>1</v>
      </c>
      <c r="D6" s="37" t="e">
        <f>C6/K4</f>
        <v>#DIV/0!</v>
      </c>
      <c r="E6" s="35"/>
      <c r="F6" s="35"/>
      <c r="G6" s="35"/>
      <c r="H6" s="35"/>
    </row>
    <row r="7" ht="15" customHeight="1" spans="2:12">
      <c r="B7" s="33" t="s">
        <v>39</v>
      </c>
      <c r="C7" s="36">
        <f>COUNTIFS(平均值与方差计算表!J3:J42,K13,平均值与方差计算表!J3:J42,K14)</f>
        <v>0</v>
      </c>
      <c r="D7" s="37" t="e">
        <f>C7/K4</f>
        <v>#DIV/0!</v>
      </c>
      <c r="E7" s="35"/>
      <c r="F7" s="35"/>
      <c r="G7" s="35"/>
      <c r="H7" s="35"/>
      <c r="L7" s="46"/>
    </row>
    <row r="8" ht="15" customHeight="1" spans="2:15">
      <c r="B8" s="33" t="s">
        <v>40</v>
      </c>
      <c r="C8" s="36">
        <f>COUNTIFS(平均值与方差计算表!J3:J42,K15,平均值与方差计算表!J3:J42,K16)</f>
        <v>0</v>
      </c>
      <c r="D8" s="37" t="e">
        <f>C8/K4</f>
        <v>#DIV/0!</v>
      </c>
      <c r="E8" s="35"/>
      <c r="F8" s="35"/>
      <c r="G8" s="35"/>
      <c r="H8" s="35"/>
      <c r="O8" s="46"/>
    </row>
    <row r="9" ht="15" customHeight="1" spans="2:8">
      <c r="B9" s="33" t="s">
        <v>41</v>
      </c>
      <c r="C9" s="36">
        <f>COUNTIFS(平均值与方差计算表!J3:J42,K17,平均值与方差计算表!J3:J42,K18)</f>
        <v>0</v>
      </c>
      <c r="D9" s="37" t="e">
        <f>C9/K4</f>
        <v>#DIV/0!</v>
      </c>
      <c r="E9" s="35"/>
      <c r="F9" s="35"/>
      <c r="G9" s="35"/>
      <c r="H9" s="35"/>
    </row>
    <row r="10" ht="15" customHeight="1" spans="2:8">
      <c r="B10" s="33" t="s">
        <v>42</v>
      </c>
      <c r="C10" s="36">
        <f>COUNTIFS(平均值与方差计算表!J3:J42,K19,平均值与方差计算表!J3:J42,K20)</f>
        <v>0</v>
      </c>
      <c r="D10" s="37" t="e">
        <f>C10/K4</f>
        <v>#DIV/0!</v>
      </c>
      <c r="E10" s="35"/>
      <c r="F10" s="35"/>
      <c r="G10" s="35"/>
      <c r="H10" s="35"/>
    </row>
    <row r="12" ht="15" spans="11:13">
      <c r="K12" s="47" t="s">
        <v>43</v>
      </c>
      <c r="M12" s="46"/>
    </row>
    <row r="13" spans="2:11">
      <c r="B13" s="32" t="s">
        <v>44</v>
      </c>
      <c r="K13" s="48" t="s">
        <v>45</v>
      </c>
    </row>
    <row r="14" ht="15" spans="2:11">
      <c r="B14" s="33" t="s">
        <v>32</v>
      </c>
      <c r="C14" s="33"/>
      <c r="D14" s="33"/>
      <c r="E14" s="38" t="s">
        <v>33</v>
      </c>
      <c r="F14" s="38"/>
      <c r="G14" s="38"/>
      <c r="H14" s="38"/>
      <c r="K14" s="49" t="s">
        <v>46</v>
      </c>
    </row>
    <row r="15" spans="2:11">
      <c r="B15" s="33" t="s">
        <v>28</v>
      </c>
      <c r="C15" s="34" t="e">
        <f>平均值与方差计算表!K43</f>
        <v>#DIV/0!</v>
      </c>
      <c r="D15" s="34"/>
      <c r="E15" s="35"/>
      <c r="F15" s="35"/>
      <c r="G15" s="35"/>
      <c r="H15" s="35"/>
      <c r="K15" s="48" t="s">
        <v>47</v>
      </c>
    </row>
    <row r="16" ht="15" spans="2:11">
      <c r="B16" s="33" t="s">
        <v>29</v>
      </c>
      <c r="C16" s="34">
        <f>平均值与方差计算表!K44</f>
        <v>15.9455132855419</v>
      </c>
      <c r="D16" s="34"/>
      <c r="E16" s="35"/>
      <c r="F16" s="35"/>
      <c r="G16" s="35"/>
      <c r="H16" s="35"/>
      <c r="K16" s="49" t="s">
        <v>48</v>
      </c>
    </row>
    <row r="17" ht="15" spans="2:11">
      <c r="B17" s="33" t="s">
        <v>35</v>
      </c>
      <c r="C17" s="33" t="s">
        <v>36</v>
      </c>
      <c r="D17" s="33" t="s">
        <v>37</v>
      </c>
      <c r="E17" s="35"/>
      <c r="F17" s="35"/>
      <c r="G17" s="35"/>
      <c r="H17" s="35"/>
      <c r="K17" s="49" t="s">
        <v>49</v>
      </c>
    </row>
    <row r="18" ht="15" spans="2:11">
      <c r="B18" s="33" t="s">
        <v>38</v>
      </c>
      <c r="C18" s="36">
        <f>COUNTIF(平均值与方差计算表!K3:K42,"&gt;=90")</f>
        <v>1</v>
      </c>
      <c r="D18" s="37" t="e">
        <f>C18/K4</f>
        <v>#DIV/0!</v>
      </c>
      <c r="E18" s="35"/>
      <c r="F18" s="35"/>
      <c r="G18" s="35"/>
      <c r="H18" s="35"/>
      <c r="K18" s="49" t="s">
        <v>50</v>
      </c>
    </row>
    <row r="19" ht="15" spans="2:11">
      <c r="B19" s="33" t="s">
        <v>39</v>
      </c>
      <c r="C19" s="36">
        <f>COUNTIFS(平均值与方差计算表!K3:K42,K13,平均值与方差计算表!K3:K42,K14)</f>
        <v>0</v>
      </c>
      <c r="D19" s="37" t="e">
        <f>C19/K4</f>
        <v>#DIV/0!</v>
      </c>
      <c r="E19" s="35"/>
      <c r="F19" s="35"/>
      <c r="G19" s="35"/>
      <c r="H19" s="35"/>
      <c r="K19" s="49" t="s">
        <v>51</v>
      </c>
    </row>
    <row r="20" ht="15" spans="2:11">
      <c r="B20" s="33" t="s">
        <v>40</v>
      </c>
      <c r="C20" s="36">
        <f>COUNTIFS(平均值与方差计算表!K3:K42,K15,平均值与方差计算表!K3:K42,K16)</f>
        <v>0</v>
      </c>
      <c r="D20" s="37" t="e">
        <f>C20/K4</f>
        <v>#DIV/0!</v>
      </c>
      <c r="E20" s="35"/>
      <c r="F20" s="35"/>
      <c r="G20" s="35"/>
      <c r="H20" s="35"/>
      <c r="K20" s="49" t="s">
        <v>52</v>
      </c>
    </row>
    <row r="21" spans="2:8">
      <c r="B21" s="33" t="s">
        <v>41</v>
      </c>
      <c r="C21" s="36">
        <f>COUNTIFS(平均值与方差计算表!K3:K42,K17,平均值与方差计算表!K3:K42,K18)</f>
        <v>0</v>
      </c>
      <c r="D21" s="37" t="e">
        <f>C21/K4</f>
        <v>#DIV/0!</v>
      </c>
      <c r="E21" s="35"/>
      <c r="F21" s="35"/>
      <c r="G21" s="35"/>
      <c r="H21" s="35"/>
    </row>
    <row r="22" spans="2:8">
      <c r="B22" s="33" t="s">
        <v>42</v>
      </c>
      <c r="C22" s="36">
        <f>COUNTIFS(平均值与方差计算表!K3:K42,K19,平均值与方差计算表!K3:K42,K20)</f>
        <v>0</v>
      </c>
      <c r="D22" s="37" t="e">
        <f>C22/K4</f>
        <v>#DIV/0!</v>
      </c>
      <c r="E22" s="35"/>
      <c r="F22" s="35"/>
      <c r="G22" s="35"/>
      <c r="H22" s="35"/>
    </row>
    <row r="25" spans="2:2">
      <c r="B25" s="32" t="s">
        <v>53</v>
      </c>
    </row>
    <row r="26" spans="2:8">
      <c r="B26" s="33" t="s">
        <v>32</v>
      </c>
      <c r="C26" s="33"/>
      <c r="D26" s="33"/>
      <c r="E26" s="38" t="s">
        <v>33</v>
      </c>
      <c r="F26" s="38"/>
      <c r="G26" s="38"/>
      <c r="H26" s="38"/>
    </row>
    <row r="27" spans="2:8">
      <c r="B27" s="33" t="s">
        <v>28</v>
      </c>
      <c r="C27" s="34" t="e">
        <f>平均值与方差计算表!L43</f>
        <v>#DIV/0!</v>
      </c>
      <c r="D27" s="34"/>
      <c r="E27" s="35"/>
      <c r="F27" s="35"/>
      <c r="G27" s="35"/>
      <c r="H27" s="35"/>
    </row>
    <row r="28" spans="2:8">
      <c r="B28" s="33" t="s">
        <v>29</v>
      </c>
      <c r="C28" s="34">
        <f>平均值与方差计算表!L44</f>
        <v>15.6669890360128</v>
      </c>
      <c r="D28" s="34"/>
      <c r="E28" s="35"/>
      <c r="F28" s="35"/>
      <c r="G28" s="35"/>
      <c r="H28" s="35"/>
    </row>
    <row r="29" spans="2:8">
      <c r="B29" s="33" t="s">
        <v>35</v>
      </c>
      <c r="C29" s="33" t="s">
        <v>36</v>
      </c>
      <c r="D29" s="33" t="s">
        <v>37</v>
      </c>
      <c r="E29" s="35"/>
      <c r="F29" s="35"/>
      <c r="G29" s="35"/>
      <c r="H29" s="35"/>
    </row>
    <row r="30" spans="2:8">
      <c r="B30" s="33" t="s">
        <v>38</v>
      </c>
      <c r="C30" s="36">
        <f>COUNTIF(平均值与方差计算表!L3:L42,"&gt;=90")</f>
        <v>1</v>
      </c>
      <c r="D30" s="37" t="e">
        <f>C30/K4</f>
        <v>#DIV/0!</v>
      </c>
      <c r="E30" s="35"/>
      <c r="F30" s="35"/>
      <c r="G30" s="35"/>
      <c r="H30" s="35"/>
    </row>
    <row r="31" spans="2:8">
      <c r="B31" s="33" t="s">
        <v>39</v>
      </c>
      <c r="C31" s="36">
        <f>COUNTIFS(平均值与方差计算表!L3:L42,K13,平均值与方差计算表!L3:L42,K14)</f>
        <v>0</v>
      </c>
      <c r="D31" s="37" t="e">
        <f>C31/K4</f>
        <v>#DIV/0!</v>
      </c>
      <c r="E31" s="35"/>
      <c r="F31" s="35"/>
      <c r="G31" s="35"/>
      <c r="H31" s="35"/>
    </row>
    <row r="32" spans="2:8">
      <c r="B32" s="33" t="s">
        <v>40</v>
      </c>
      <c r="C32" s="36">
        <f>COUNTIFS(平均值与方差计算表!L3:L42,K15,平均值与方差计算表!L3:L42,K16)</f>
        <v>0</v>
      </c>
      <c r="D32" s="37" t="e">
        <f>C32/K4</f>
        <v>#DIV/0!</v>
      </c>
      <c r="E32" s="35"/>
      <c r="F32" s="35"/>
      <c r="G32" s="35"/>
      <c r="H32" s="35"/>
    </row>
    <row r="33" spans="2:8">
      <c r="B33" s="33" t="s">
        <v>41</v>
      </c>
      <c r="C33" s="36">
        <f>COUNTIFS(平均值与方差计算表!L3:L42,K17,平均值与方差计算表!L3:L42,K18)</f>
        <v>0</v>
      </c>
      <c r="D33" s="37" t="e">
        <f>C33/K4</f>
        <v>#DIV/0!</v>
      </c>
      <c r="E33" s="35"/>
      <c r="F33" s="35"/>
      <c r="G33" s="35"/>
      <c r="H33" s="35"/>
    </row>
    <row r="34" spans="2:8">
      <c r="B34" s="33" t="s">
        <v>42</v>
      </c>
      <c r="C34" s="36">
        <f>COUNTIFS(平均值与方差计算表!L3:L42,K19,平均值与方差计算表!L3:L42,K20)</f>
        <v>0</v>
      </c>
      <c r="D34" s="37" t="e">
        <f>C34/K4</f>
        <v>#DIV/0!</v>
      </c>
      <c r="E34" s="35"/>
      <c r="F34" s="35"/>
      <c r="G34" s="35"/>
      <c r="H34" s="35"/>
    </row>
    <row r="37" spans="2:2">
      <c r="B37" s="32" t="s">
        <v>54</v>
      </c>
    </row>
    <row r="38" spans="2:8">
      <c r="B38" s="33" t="s">
        <v>32</v>
      </c>
      <c r="C38" s="33"/>
      <c r="D38" s="33"/>
      <c r="E38" s="33" t="s">
        <v>33</v>
      </c>
      <c r="F38" s="33"/>
      <c r="G38" s="33"/>
      <c r="H38" s="33"/>
    </row>
    <row r="39" spans="2:8">
      <c r="B39" s="33" t="s">
        <v>28</v>
      </c>
      <c r="C39" s="39" t="e">
        <f>平均值与方差计算表!M43</f>
        <v>#DIV/0!</v>
      </c>
      <c r="D39" s="40"/>
      <c r="E39" s="41"/>
      <c r="F39" s="41"/>
      <c r="G39" s="41"/>
      <c r="H39" s="41"/>
    </row>
    <row r="40" spans="2:8">
      <c r="B40" s="33" t="s">
        <v>29</v>
      </c>
      <c r="C40" s="39">
        <f>平均值与方差计算表!M44</f>
        <v>16.5373773157913</v>
      </c>
      <c r="D40" s="40"/>
      <c r="E40" s="41"/>
      <c r="F40" s="41"/>
      <c r="G40" s="41"/>
      <c r="H40" s="41"/>
    </row>
    <row r="41" spans="2:8">
      <c r="B41" s="33" t="s">
        <v>35</v>
      </c>
      <c r="C41" s="33" t="s">
        <v>36</v>
      </c>
      <c r="D41" s="33" t="s">
        <v>37</v>
      </c>
      <c r="E41" s="41"/>
      <c r="F41" s="41"/>
      <c r="G41" s="41"/>
      <c r="H41" s="41"/>
    </row>
    <row r="42" spans="2:8">
      <c r="B42" s="33" t="s">
        <v>38</v>
      </c>
      <c r="C42" s="36">
        <f>COUNTIF(平均值与方差计算表!M3:M42,"&gt;=90")</f>
        <v>1</v>
      </c>
      <c r="D42" s="37" t="e">
        <f>C42/K4</f>
        <v>#DIV/0!</v>
      </c>
      <c r="E42" s="41"/>
      <c r="F42" s="41"/>
      <c r="G42" s="41"/>
      <c r="H42" s="41"/>
    </row>
    <row r="43" spans="2:8">
      <c r="B43" s="33" t="s">
        <v>39</v>
      </c>
      <c r="C43" s="36">
        <f>COUNTIFS(平均值与方差计算表!M3:M42,K13,平均值与方差计算表!M3:M42,K14)</f>
        <v>0</v>
      </c>
      <c r="D43" s="37" t="e">
        <f>C43/K4</f>
        <v>#DIV/0!</v>
      </c>
      <c r="E43" s="41"/>
      <c r="F43" s="41"/>
      <c r="G43" s="41"/>
      <c r="H43" s="41"/>
    </row>
    <row r="44" spans="2:8">
      <c r="B44" s="33" t="s">
        <v>40</v>
      </c>
      <c r="C44" s="36">
        <f>COUNTIFS(平均值与方差计算表!M3:M42,K15,平均值与方差计算表!M3:M42,K16)</f>
        <v>0</v>
      </c>
      <c r="D44" s="37" t="e">
        <f>C44/K4</f>
        <v>#DIV/0!</v>
      </c>
      <c r="E44" s="41"/>
      <c r="F44" s="41"/>
      <c r="G44" s="41"/>
      <c r="H44" s="41"/>
    </row>
    <row r="45" spans="2:8">
      <c r="B45" s="33" t="s">
        <v>41</v>
      </c>
      <c r="C45" s="36">
        <f>COUNTIFS(平均值与方差计算表!M3:M42,K17,平均值与方差计算表!M3:M42,K18)</f>
        <v>0</v>
      </c>
      <c r="D45" s="37" t="e">
        <f>C45/K4</f>
        <v>#DIV/0!</v>
      </c>
      <c r="E45" s="41"/>
      <c r="F45" s="41"/>
      <c r="G45" s="41"/>
      <c r="H45" s="41"/>
    </row>
    <row r="46" spans="2:8">
      <c r="B46" s="33" t="s">
        <v>42</v>
      </c>
      <c r="C46" s="36">
        <f>COUNTIFS(平均值与方差计算表!M3:M42,K19,平均值与方差计算表!M3:M42,K20)</f>
        <v>0</v>
      </c>
      <c r="D46" s="37" t="e">
        <f>C46/K4</f>
        <v>#DIV/0!</v>
      </c>
      <c r="E46" s="41"/>
      <c r="F46" s="41"/>
      <c r="G46" s="41"/>
      <c r="H46" s="41"/>
    </row>
  </sheetData>
  <mergeCells count="18">
    <mergeCell ref="B2:D2"/>
    <mergeCell ref="E2:H2"/>
    <mergeCell ref="C3:D3"/>
    <mergeCell ref="C4:D4"/>
    <mergeCell ref="B14:D14"/>
    <mergeCell ref="E14:H14"/>
    <mergeCell ref="C15:D15"/>
    <mergeCell ref="C16:D16"/>
    <mergeCell ref="B26:D26"/>
    <mergeCell ref="E26:H26"/>
    <mergeCell ref="C27:D27"/>
    <mergeCell ref="C28:D28"/>
    <mergeCell ref="B38:D38"/>
    <mergeCell ref="E38:H38"/>
    <mergeCell ref="C39:D39"/>
    <mergeCell ref="C40:D40"/>
    <mergeCell ref="J4:J5"/>
    <mergeCell ref="K4:K5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zoomScale="70" zoomScaleNormal="70" workbookViewId="0">
      <selection activeCell="H4" sqref="H4"/>
    </sheetView>
  </sheetViews>
  <sheetFormatPr defaultColWidth="9" defaultRowHeight="14.25"/>
  <cols>
    <col min="1" max="1" width="20.25" customWidth="1"/>
    <col min="2" max="2" width="6.31666666666667" customWidth="1"/>
    <col min="7" max="7" width="17.1416666666667" customWidth="1"/>
    <col min="8" max="8" width="18.025" customWidth="1"/>
    <col min="9" max="9" width="18.3916666666667" customWidth="1"/>
  </cols>
  <sheetData>
    <row r="1" spans="1:11">
      <c r="A1" s="24"/>
      <c r="B1" s="24"/>
      <c r="C1" s="24"/>
      <c r="D1" s="24"/>
      <c r="F1" s="25"/>
      <c r="G1" s="25"/>
      <c r="H1" s="25"/>
      <c r="I1" s="25"/>
      <c r="J1" s="25"/>
      <c r="K1" s="25"/>
    </row>
    <row r="2" spans="1:11">
      <c r="A2" s="26"/>
      <c r="B2" s="26"/>
      <c r="C2" s="26"/>
      <c r="D2" s="26"/>
      <c r="E2" s="25"/>
      <c r="F2" s="25"/>
      <c r="G2" s="25"/>
      <c r="H2" s="25"/>
      <c r="I2" s="25"/>
      <c r="J2" s="25"/>
      <c r="K2" s="25"/>
    </row>
    <row r="3" ht="20.25" spans="1:11">
      <c r="A3" s="27"/>
      <c r="B3" s="27"/>
      <c r="C3" s="27"/>
      <c r="D3" s="28"/>
      <c r="E3" s="29"/>
      <c r="F3" s="25"/>
      <c r="G3" s="30" t="s">
        <v>55</v>
      </c>
      <c r="H3" s="30" t="s">
        <v>56</v>
      </c>
      <c r="I3" s="30" t="s">
        <v>57</v>
      </c>
      <c r="J3" s="25"/>
      <c r="K3" s="25"/>
    </row>
    <row r="4" ht="20.25" spans="1:11">
      <c r="A4" s="27"/>
      <c r="B4" s="27"/>
      <c r="C4" s="27"/>
      <c r="D4" s="28"/>
      <c r="E4" s="29"/>
      <c r="F4" s="25"/>
      <c r="G4" s="30" t="s">
        <v>58</v>
      </c>
      <c r="H4" s="31" t="e">
        <f>平均值与方差计算表!J43</f>
        <v>#DIV/0!</v>
      </c>
      <c r="I4" s="30">
        <v>70</v>
      </c>
      <c r="J4" s="25"/>
      <c r="K4" s="25"/>
    </row>
    <row r="5" ht="20.25" spans="1:11">
      <c r="A5" s="27"/>
      <c r="B5" s="27"/>
      <c r="C5" s="27"/>
      <c r="D5" s="28"/>
      <c r="E5" s="29"/>
      <c r="F5" s="25"/>
      <c r="G5" s="30" t="s">
        <v>59</v>
      </c>
      <c r="H5" s="31" t="e">
        <f>平均值与方差计算表!K43</f>
        <v>#DIV/0!</v>
      </c>
      <c r="I5" s="30">
        <v>70</v>
      </c>
      <c r="J5" s="25"/>
      <c r="K5" s="25"/>
    </row>
    <row r="6" ht="20.25" spans="1:11">
      <c r="A6" s="27"/>
      <c r="B6" s="27"/>
      <c r="C6" s="27"/>
      <c r="D6" s="24"/>
      <c r="F6" s="25"/>
      <c r="G6" s="30" t="s">
        <v>60</v>
      </c>
      <c r="H6" s="31" t="e">
        <f>平均值与方差计算表!L43</f>
        <v>#DIV/0!</v>
      </c>
      <c r="I6" s="30">
        <v>70</v>
      </c>
      <c r="J6" s="25"/>
      <c r="K6" s="25"/>
    </row>
    <row r="7" ht="20.25" spans="1:11">
      <c r="A7" s="27"/>
      <c r="B7" s="27"/>
      <c r="C7" s="27"/>
      <c r="D7" s="24"/>
      <c r="F7" s="25"/>
      <c r="G7" s="30" t="s">
        <v>61</v>
      </c>
      <c r="H7" s="31" t="e">
        <f>平均值与方差计算表!M43</f>
        <v>#DIV/0!</v>
      </c>
      <c r="I7" s="30">
        <v>70</v>
      </c>
      <c r="J7" s="25"/>
      <c r="K7" s="25"/>
    </row>
    <row r="8" ht="15.75" spans="1:11">
      <c r="A8" s="27"/>
      <c r="B8" s="27"/>
      <c r="C8" s="27"/>
      <c r="D8" s="24"/>
      <c r="F8" s="25"/>
      <c r="G8" s="25"/>
      <c r="H8" s="25"/>
      <c r="I8" s="25"/>
      <c r="J8" s="25"/>
      <c r="K8" s="25"/>
    </row>
    <row r="9" ht="15.75" spans="1:11">
      <c r="A9" s="27"/>
      <c r="B9" s="27"/>
      <c r="C9" s="27"/>
      <c r="D9" s="24"/>
      <c r="F9" s="25"/>
      <c r="G9" s="25"/>
      <c r="H9" s="25"/>
      <c r="I9" s="25"/>
      <c r="J9" s="25"/>
      <c r="K9" s="25"/>
    </row>
    <row r="10" ht="15.75" spans="1:11">
      <c r="A10" s="27"/>
      <c r="B10" s="27"/>
      <c r="C10" s="27"/>
      <c r="D10" s="28"/>
      <c r="E10" s="29"/>
      <c r="F10" s="25"/>
      <c r="G10" s="25"/>
      <c r="H10" s="25"/>
      <c r="I10" s="25"/>
      <c r="J10" s="25"/>
      <c r="K10" s="25"/>
    </row>
    <row r="11" ht="15.75" spans="1:11">
      <c r="A11" s="27"/>
      <c r="B11" s="27"/>
      <c r="C11" s="27"/>
      <c r="D11" s="28"/>
      <c r="E11" s="29"/>
      <c r="F11" s="25"/>
      <c r="G11" s="25"/>
      <c r="H11" s="25"/>
      <c r="I11" s="25"/>
      <c r="J11" s="25"/>
      <c r="K11" s="25"/>
    </row>
    <row r="12" ht="15.75" spans="1:11">
      <c r="A12" s="27"/>
      <c r="B12" s="27"/>
      <c r="C12" s="27"/>
      <c r="D12" s="28"/>
      <c r="E12" s="29"/>
      <c r="F12" s="25"/>
      <c r="G12" s="25"/>
      <c r="H12" s="25"/>
      <c r="I12" s="25"/>
      <c r="J12" s="25"/>
      <c r="K12" s="25"/>
    </row>
    <row r="13" ht="15.75" spans="1:11">
      <c r="A13" s="27"/>
      <c r="B13" s="27"/>
      <c r="C13" s="27"/>
      <c r="D13" s="28"/>
      <c r="E13" s="29"/>
      <c r="F13" s="25"/>
      <c r="G13" s="25"/>
      <c r="H13" s="25"/>
      <c r="I13" s="25"/>
      <c r="J13" s="25"/>
      <c r="K13" s="25"/>
    </row>
    <row r="14" ht="15.75" spans="1:11">
      <c r="A14" s="27"/>
      <c r="B14" s="27"/>
      <c r="C14" s="27"/>
      <c r="D14" s="28"/>
      <c r="E14" s="29"/>
      <c r="F14" s="25"/>
      <c r="G14" s="25"/>
      <c r="H14" s="25"/>
      <c r="I14" s="25"/>
      <c r="J14" s="25"/>
      <c r="K14" s="25"/>
    </row>
    <row r="15" ht="15.75" spans="1:11">
      <c r="A15" s="27"/>
      <c r="B15" s="27"/>
      <c r="C15" s="27"/>
      <c r="D15" s="28"/>
      <c r="E15" s="29"/>
      <c r="F15" s="25"/>
      <c r="G15" s="25"/>
      <c r="H15" s="25"/>
      <c r="I15" s="25"/>
      <c r="J15" s="25"/>
      <c r="K15" s="25"/>
    </row>
    <row r="16" ht="15.75" spans="1:11">
      <c r="A16" s="27"/>
      <c r="B16" s="27"/>
      <c r="C16" s="27"/>
      <c r="D16" s="28"/>
      <c r="E16" s="29"/>
      <c r="F16" s="25"/>
      <c r="G16" s="25"/>
      <c r="H16" s="25"/>
      <c r="I16" s="25"/>
      <c r="J16" s="25"/>
      <c r="K16" s="25"/>
    </row>
    <row r="17" ht="15.75" spans="1:11">
      <c r="A17" s="27"/>
      <c r="B17" s="27"/>
      <c r="C17" s="27"/>
      <c r="D17" s="28"/>
      <c r="E17" s="29"/>
      <c r="F17" s="25"/>
      <c r="G17" s="25"/>
      <c r="H17" s="25"/>
      <c r="I17" s="25"/>
      <c r="J17" s="25"/>
      <c r="K17" s="25"/>
    </row>
    <row r="18" ht="15.75" spans="1:11">
      <c r="A18" s="27"/>
      <c r="B18" s="27"/>
      <c r="C18" s="27"/>
      <c r="D18" s="28"/>
      <c r="E18" s="29"/>
      <c r="F18" s="25"/>
      <c r="G18" s="25"/>
      <c r="H18" s="25"/>
      <c r="I18" s="25"/>
      <c r="J18" s="25"/>
      <c r="K18" s="25"/>
    </row>
    <row r="19" ht="15.75" spans="1:11">
      <c r="A19" s="27"/>
      <c r="B19" s="27"/>
      <c r="C19" s="27"/>
      <c r="D19" s="28"/>
      <c r="E19" s="29"/>
      <c r="F19" s="25"/>
      <c r="G19" s="25"/>
      <c r="H19" s="25"/>
      <c r="I19" s="25"/>
      <c r="J19" s="25"/>
      <c r="K19" s="25"/>
    </row>
    <row r="20" ht="15.75" spans="1:11">
      <c r="A20" s="27"/>
      <c r="B20" s="27"/>
      <c r="C20" s="27"/>
      <c r="D20" s="26"/>
      <c r="E20" s="25"/>
      <c r="F20" s="25"/>
      <c r="G20" s="25"/>
      <c r="H20" s="25"/>
      <c r="I20" s="25"/>
      <c r="J20" s="25"/>
      <c r="K20" s="25"/>
    </row>
    <row r="21" spans="1:11">
      <c r="A21" s="26"/>
      <c r="B21" s="26"/>
      <c r="C21" s="26"/>
      <c r="D21" s="26"/>
      <c r="E21" s="25"/>
      <c r="F21" s="25"/>
      <c r="G21" s="25"/>
      <c r="H21" s="25"/>
      <c r="I21" s="25"/>
      <c r="J21" s="25"/>
      <c r="K21" s="25"/>
    </row>
    <row r="22" spans="1:11">
      <c r="A22" s="26"/>
      <c r="B22" s="26"/>
      <c r="C22" s="26"/>
      <c r="D22" s="26"/>
      <c r="E22" s="25"/>
      <c r="F22" s="25"/>
      <c r="G22" s="25"/>
      <c r="H22" s="25"/>
      <c r="I22" s="25"/>
      <c r="J22" s="25"/>
      <c r="K22" s="25"/>
    </row>
    <row r="23" spans="1:11">
      <c r="A23" s="26"/>
      <c r="B23" s="26"/>
      <c r="C23" s="26"/>
      <c r="D23" s="26"/>
      <c r="E23" s="25"/>
      <c r="F23" s="25"/>
      <c r="G23" s="25"/>
      <c r="H23" s="25"/>
      <c r="I23" s="25"/>
      <c r="J23" s="25"/>
      <c r="K23" s="25"/>
    </row>
    <row r="24" spans="1:1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1:1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1:1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</row>
  </sheetData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zoomScale="80" zoomScaleNormal="80" workbookViewId="0">
      <selection activeCell="L36" sqref="L36"/>
    </sheetView>
  </sheetViews>
  <sheetFormatPr defaultColWidth="9" defaultRowHeight="14.25"/>
  <cols>
    <col min="1" max="1" width="6.55833333333333" customWidth="1"/>
    <col min="2" max="2" width="13.7416666666667" customWidth="1"/>
    <col min="3" max="3" width="10.9416666666667" customWidth="1"/>
    <col min="4" max="4" width="13.425" customWidth="1"/>
    <col min="5" max="5" width="14.375" customWidth="1"/>
    <col min="6" max="6" width="13.425" customWidth="1"/>
    <col min="7" max="7" width="16.1" customWidth="1"/>
    <col min="8" max="8" width="18.275" customWidth="1"/>
    <col min="9" max="9" width="17.025" style="1" customWidth="1"/>
  </cols>
  <sheetData>
    <row r="1" ht="15.75" spans="1:16">
      <c r="A1" s="2" t="s">
        <v>62</v>
      </c>
      <c r="B1" s="3" t="s">
        <v>6</v>
      </c>
      <c r="C1" s="2" t="s">
        <v>63</v>
      </c>
      <c r="D1" s="4" t="s">
        <v>64</v>
      </c>
      <c r="E1" s="5" t="s">
        <v>65</v>
      </c>
      <c r="F1" s="6" t="s">
        <v>66</v>
      </c>
      <c r="G1" s="7" t="s">
        <v>67</v>
      </c>
      <c r="H1" s="7" t="s">
        <v>68</v>
      </c>
      <c r="I1" s="16" t="s">
        <v>69</v>
      </c>
      <c r="J1" s="17"/>
      <c r="K1" s="18"/>
      <c r="L1" s="19"/>
      <c r="M1" s="19"/>
      <c r="N1" s="19"/>
      <c r="O1" s="19"/>
      <c r="P1" s="19"/>
    </row>
    <row r="2" ht="18.75" spans="1:16">
      <c r="A2" s="8">
        <v>1</v>
      </c>
      <c r="B2" s="9">
        <f>平均值与方差计算表!B3</f>
        <v>0</v>
      </c>
      <c r="C2" s="9">
        <f>平均值与方差计算表!C3</f>
        <v>0</v>
      </c>
      <c r="D2" s="10">
        <f>平均值与方差计算表!D3</f>
        <v>0</v>
      </c>
      <c r="E2" s="11">
        <f>平均值与方差计算表!N3</f>
        <v>92.02</v>
      </c>
      <c r="F2" s="12" t="e">
        <f>平均值与方差计算表!N43</f>
        <v>#DIV/0!</v>
      </c>
      <c r="G2" s="13" t="e">
        <f>F2*0.9</f>
        <v>#DIV/0!</v>
      </c>
      <c r="H2" s="13" t="e">
        <f>F2*0.8</f>
        <v>#DIV/0!</v>
      </c>
      <c r="I2" s="13" t="e">
        <f>F2*0.6</f>
        <v>#DIV/0!</v>
      </c>
      <c r="J2" s="20"/>
      <c r="K2" s="21"/>
      <c r="L2" s="22"/>
      <c r="M2" s="22"/>
      <c r="N2" s="22"/>
      <c r="O2" s="22"/>
      <c r="P2" s="22"/>
    </row>
    <row r="3" ht="18.75" spans="1:16">
      <c r="A3" s="8">
        <v>2</v>
      </c>
      <c r="B3" s="9">
        <f>平均值与方差计算表!B4</f>
        <v>0</v>
      </c>
      <c r="C3" s="9">
        <f>平均值与方差计算表!C4</f>
        <v>0</v>
      </c>
      <c r="D3" s="10">
        <f>平均值与方差计算表!D4</f>
        <v>0</v>
      </c>
      <c r="E3" s="11">
        <f>平均值与方差计算表!N4</f>
        <v>0</v>
      </c>
      <c r="F3" s="12" t="e">
        <f>平均值与方差计算表!N43</f>
        <v>#DIV/0!</v>
      </c>
      <c r="G3" s="13" t="e">
        <f t="shared" ref="G3:G41" si="0">F3*0.9</f>
        <v>#DIV/0!</v>
      </c>
      <c r="H3" s="13" t="e">
        <f t="shared" ref="H3:H34" si="1">F3*0.8</f>
        <v>#DIV/0!</v>
      </c>
      <c r="I3" s="13" t="e">
        <f t="shared" ref="I3:I34" si="2">F3*0.6</f>
        <v>#DIV/0!</v>
      </c>
      <c r="J3" s="20"/>
      <c r="K3" s="21"/>
      <c r="L3" s="22"/>
      <c r="M3" s="22"/>
      <c r="N3" s="22"/>
      <c r="O3" s="22"/>
      <c r="P3" s="22"/>
    </row>
    <row r="4" ht="18.75" spans="1:16">
      <c r="A4" s="8">
        <v>3</v>
      </c>
      <c r="B4" s="9">
        <f>平均值与方差计算表!B5</f>
        <v>0</v>
      </c>
      <c r="C4" s="9">
        <f>平均值与方差计算表!C5</f>
        <v>0</v>
      </c>
      <c r="D4" s="10">
        <f>平均值与方差计算表!D5</f>
        <v>0</v>
      </c>
      <c r="E4" s="11">
        <f>平均值与方差计算表!N5</f>
        <v>0</v>
      </c>
      <c r="F4" s="12" t="e">
        <f>平均值与方差计算表!N43</f>
        <v>#DIV/0!</v>
      </c>
      <c r="G4" s="13" t="e">
        <f t="shared" si="0"/>
        <v>#DIV/0!</v>
      </c>
      <c r="H4" s="13" t="e">
        <f t="shared" si="1"/>
        <v>#DIV/0!</v>
      </c>
      <c r="I4" s="13" t="e">
        <f t="shared" si="2"/>
        <v>#DIV/0!</v>
      </c>
      <c r="J4" s="20"/>
      <c r="K4" s="21"/>
      <c r="L4" s="22"/>
      <c r="M4" s="22"/>
      <c r="N4" s="22"/>
      <c r="O4" s="22"/>
      <c r="P4" s="22"/>
    </row>
    <row r="5" ht="18.75" spans="1:16">
      <c r="A5" s="8">
        <v>4</v>
      </c>
      <c r="B5" s="9">
        <f>平均值与方差计算表!B6</f>
        <v>0</v>
      </c>
      <c r="C5" s="9">
        <f>平均值与方差计算表!C6</f>
        <v>0</v>
      </c>
      <c r="D5" s="10">
        <f>平均值与方差计算表!D6</f>
        <v>0</v>
      </c>
      <c r="E5" s="11">
        <f>平均值与方差计算表!N6</f>
        <v>0</v>
      </c>
      <c r="F5" s="12" t="e">
        <f>平均值与方差计算表!N43</f>
        <v>#DIV/0!</v>
      </c>
      <c r="G5" s="13" t="e">
        <f t="shared" si="0"/>
        <v>#DIV/0!</v>
      </c>
      <c r="H5" s="13" t="e">
        <f t="shared" si="1"/>
        <v>#DIV/0!</v>
      </c>
      <c r="I5" s="13" t="e">
        <f t="shared" si="2"/>
        <v>#DIV/0!</v>
      </c>
      <c r="J5" s="20"/>
      <c r="K5" s="21"/>
      <c r="L5" s="22"/>
      <c r="M5" s="22"/>
      <c r="N5" s="22"/>
      <c r="O5" s="22"/>
      <c r="P5" s="22"/>
    </row>
    <row r="6" ht="18.75" spans="1:16">
      <c r="A6" s="8">
        <v>5</v>
      </c>
      <c r="B6" s="9">
        <f>平均值与方差计算表!B7</f>
        <v>0</v>
      </c>
      <c r="C6" s="9">
        <f>平均值与方差计算表!C7</f>
        <v>0</v>
      </c>
      <c r="D6" s="10">
        <f>平均值与方差计算表!D7</f>
        <v>0</v>
      </c>
      <c r="E6" s="11">
        <f>平均值与方差计算表!N7</f>
        <v>0</v>
      </c>
      <c r="F6" s="12" t="e">
        <f>平均值与方差计算表!N43</f>
        <v>#DIV/0!</v>
      </c>
      <c r="G6" s="13" t="e">
        <f t="shared" si="0"/>
        <v>#DIV/0!</v>
      </c>
      <c r="H6" s="13" t="e">
        <f t="shared" si="1"/>
        <v>#DIV/0!</v>
      </c>
      <c r="I6" s="13" t="e">
        <f t="shared" si="2"/>
        <v>#DIV/0!</v>
      </c>
      <c r="J6" s="20"/>
      <c r="K6" s="21"/>
      <c r="L6" s="22"/>
      <c r="M6" s="22"/>
      <c r="N6" s="22"/>
      <c r="O6" s="22"/>
      <c r="P6" s="22"/>
    </row>
    <row r="7" ht="18.75" spans="1:16">
      <c r="A7" s="8">
        <v>6</v>
      </c>
      <c r="B7" s="9">
        <f>平均值与方差计算表!B8</f>
        <v>0</v>
      </c>
      <c r="C7" s="9">
        <f>平均值与方差计算表!C8</f>
        <v>0</v>
      </c>
      <c r="D7" s="10">
        <f>平均值与方差计算表!D8</f>
        <v>0</v>
      </c>
      <c r="E7" s="11">
        <f>平均值与方差计算表!N8</f>
        <v>0</v>
      </c>
      <c r="F7" s="12" t="e">
        <f>平均值与方差计算表!N43</f>
        <v>#DIV/0!</v>
      </c>
      <c r="G7" s="13" t="e">
        <f t="shared" si="0"/>
        <v>#DIV/0!</v>
      </c>
      <c r="H7" s="13" t="e">
        <f t="shared" si="1"/>
        <v>#DIV/0!</v>
      </c>
      <c r="I7" s="13" t="e">
        <f t="shared" si="2"/>
        <v>#DIV/0!</v>
      </c>
      <c r="J7" s="21"/>
      <c r="K7" s="20"/>
      <c r="L7" s="21"/>
      <c r="M7" s="22"/>
      <c r="N7" s="22"/>
      <c r="O7" s="22"/>
      <c r="P7" s="22"/>
    </row>
    <row r="8" ht="18.75" spans="1:16">
      <c r="A8" s="8">
        <v>7</v>
      </c>
      <c r="B8" s="9">
        <f>平均值与方差计算表!B9</f>
        <v>0</v>
      </c>
      <c r="C8" s="9">
        <f>平均值与方差计算表!C9</f>
        <v>0</v>
      </c>
      <c r="D8" s="10">
        <f>平均值与方差计算表!D9</f>
        <v>0</v>
      </c>
      <c r="E8" s="11">
        <f>平均值与方差计算表!N9</f>
        <v>0</v>
      </c>
      <c r="F8" s="12" t="e">
        <f>平均值与方差计算表!N43</f>
        <v>#DIV/0!</v>
      </c>
      <c r="G8" s="13" t="e">
        <f t="shared" si="0"/>
        <v>#DIV/0!</v>
      </c>
      <c r="H8" s="13" t="e">
        <f t="shared" si="1"/>
        <v>#DIV/0!</v>
      </c>
      <c r="I8" s="13" t="e">
        <f t="shared" si="2"/>
        <v>#DIV/0!</v>
      </c>
      <c r="J8" s="21"/>
      <c r="K8" s="20"/>
      <c r="L8" s="21"/>
      <c r="M8" s="22"/>
      <c r="N8" s="22"/>
      <c r="O8" s="22"/>
      <c r="P8" s="22"/>
    </row>
    <row r="9" ht="18.75" spans="1:16">
      <c r="A9" s="8">
        <v>8</v>
      </c>
      <c r="B9" s="9">
        <f>平均值与方差计算表!B10</f>
        <v>0</v>
      </c>
      <c r="C9" s="9">
        <f>平均值与方差计算表!C10</f>
        <v>0</v>
      </c>
      <c r="D9" s="10">
        <f>平均值与方差计算表!D10</f>
        <v>0</v>
      </c>
      <c r="E9" s="11">
        <f>平均值与方差计算表!N10</f>
        <v>0</v>
      </c>
      <c r="F9" s="12" t="e">
        <f>平均值与方差计算表!N43</f>
        <v>#DIV/0!</v>
      </c>
      <c r="G9" s="13" t="e">
        <f t="shared" si="0"/>
        <v>#DIV/0!</v>
      </c>
      <c r="H9" s="13" t="e">
        <f t="shared" si="1"/>
        <v>#DIV/0!</v>
      </c>
      <c r="I9" s="13" t="e">
        <f t="shared" si="2"/>
        <v>#DIV/0!</v>
      </c>
      <c r="J9" s="21"/>
      <c r="K9" s="20"/>
      <c r="L9" s="21"/>
      <c r="M9" s="22"/>
      <c r="N9" s="22"/>
      <c r="O9" s="22"/>
      <c r="P9" s="22"/>
    </row>
    <row r="10" ht="18.75" spans="1:16">
      <c r="A10" s="8">
        <v>9</v>
      </c>
      <c r="B10" s="9">
        <f>平均值与方差计算表!B11</f>
        <v>0</v>
      </c>
      <c r="C10" s="9">
        <f>平均值与方差计算表!C11</f>
        <v>0</v>
      </c>
      <c r="D10" s="10">
        <f>平均值与方差计算表!D11</f>
        <v>0</v>
      </c>
      <c r="E10" s="11">
        <f>平均值与方差计算表!N11</f>
        <v>0</v>
      </c>
      <c r="F10" s="12" t="e">
        <f>平均值与方差计算表!N43</f>
        <v>#DIV/0!</v>
      </c>
      <c r="G10" s="13" t="e">
        <f t="shared" si="0"/>
        <v>#DIV/0!</v>
      </c>
      <c r="H10" s="13" t="e">
        <f t="shared" si="1"/>
        <v>#DIV/0!</v>
      </c>
      <c r="I10" s="13" t="e">
        <f t="shared" si="2"/>
        <v>#DIV/0!</v>
      </c>
      <c r="J10" s="21"/>
      <c r="K10" s="20"/>
      <c r="L10" s="21"/>
      <c r="M10" s="22"/>
      <c r="N10" s="22"/>
      <c r="O10" s="22"/>
      <c r="P10" s="22"/>
    </row>
    <row r="11" ht="18.75" spans="1:16">
      <c r="A11" s="8">
        <v>10</v>
      </c>
      <c r="B11" s="9">
        <f>平均值与方差计算表!B12</f>
        <v>0</v>
      </c>
      <c r="C11" s="9">
        <f>平均值与方差计算表!C12</f>
        <v>0</v>
      </c>
      <c r="D11" s="10">
        <f>平均值与方差计算表!D12</f>
        <v>0</v>
      </c>
      <c r="E11" s="11">
        <f>平均值与方差计算表!N12</f>
        <v>0</v>
      </c>
      <c r="F11" s="12" t="e">
        <f>平均值与方差计算表!N43</f>
        <v>#DIV/0!</v>
      </c>
      <c r="G11" s="13" t="e">
        <f t="shared" si="0"/>
        <v>#DIV/0!</v>
      </c>
      <c r="H11" s="13" t="e">
        <f t="shared" si="1"/>
        <v>#DIV/0!</v>
      </c>
      <c r="I11" s="13" t="e">
        <f t="shared" si="2"/>
        <v>#DIV/0!</v>
      </c>
      <c r="J11" s="21"/>
      <c r="K11" s="20"/>
      <c r="L11" s="21"/>
      <c r="M11" s="22"/>
      <c r="N11" s="22"/>
      <c r="O11" s="22"/>
      <c r="P11" s="22"/>
    </row>
    <row r="12" ht="18.75" spans="1:16">
      <c r="A12" s="8">
        <v>11</v>
      </c>
      <c r="B12" s="9">
        <f>平均值与方差计算表!B13</f>
        <v>0</v>
      </c>
      <c r="C12" s="9">
        <f>平均值与方差计算表!C13</f>
        <v>0</v>
      </c>
      <c r="D12" s="10">
        <f>平均值与方差计算表!D13</f>
        <v>0</v>
      </c>
      <c r="E12" s="11">
        <f>平均值与方差计算表!N13</f>
        <v>0</v>
      </c>
      <c r="F12" s="12" t="e">
        <f>平均值与方差计算表!N43</f>
        <v>#DIV/0!</v>
      </c>
      <c r="G12" s="13" t="e">
        <f t="shared" si="0"/>
        <v>#DIV/0!</v>
      </c>
      <c r="H12" s="13" t="e">
        <f t="shared" si="1"/>
        <v>#DIV/0!</v>
      </c>
      <c r="I12" s="13" t="e">
        <f t="shared" si="2"/>
        <v>#DIV/0!</v>
      </c>
      <c r="J12" s="23"/>
      <c r="K12" s="20"/>
      <c r="L12" s="21"/>
      <c r="M12" s="22"/>
      <c r="N12" s="22"/>
      <c r="O12" s="22"/>
      <c r="P12" s="22"/>
    </row>
    <row r="13" ht="18.75" spans="1:16">
      <c r="A13" s="8">
        <v>12</v>
      </c>
      <c r="B13" s="9">
        <f>平均值与方差计算表!B14</f>
        <v>0</v>
      </c>
      <c r="C13" s="9">
        <f>平均值与方差计算表!C14</f>
        <v>0</v>
      </c>
      <c r="D13" s="10">
        <f>平均值与方差计算表!D14</f>
        <v>0</v>
      </c>
      <c r="E13" s="11">
        <f>平均值与方差计算表!N14</f>
        <v>0</v>
      </c>
      <c r="F13" s="12" t="e">
        <f>平均值与方差计算表!N43</f>
        <v>#DIV/0!</v>
      </c>
      <c r="G13" s="13" t="e">
        <f t="shared" si="0"/>
        <v>#DIV/0!</v>
      </c>
      <c r="H13" s="13" t="e">
        <f t="shared" si="1"/>
        <v>#DIV/0!</v>
      </c>
      <c r="I13" s="13" t="e">
        <f t="shared" si="2"/>
        <v>#DIV/0!</v>
      </c>
      <c r="J13" s="23"/>
      <c r="K13" s="20"/>
      <c r="L13" s="21"/>
      <c r="M13" s="22"/>
      <c r="N13" s="22"/>
      <c r="O13" s="22"/>
      <c r="P13" s="22"/>
    </row>
    <row r="14" ht="18.75" spans="1:16">
      <c r="A14" s="8">
        <v>13</v>
      </c>
      <c r="B14" s="9">
        <f>平均值与方差计算表!B15</f>
        <v>0</v>
      </c>
      <c r="C14" s="9">
        <f>平均值与方差计算表!C15</f>
        <v>0</v>
      </c>
      <c r="D14" s="10">
        <f>平均值与方差计算表!D15</f>
        <v>0</v>
      </c>
      <c r="E14" s="11">
        <f>平均值与方差计算表!N15</f>
        <v>0</v>
      </c>
      <c r="F14" s="12" t="e">
        <f>平均值与方差计算表!N43</f>
        <v>#DIV/0!</v>
      </c>
      <c r="G14" s="13" t="e">
        <f t="shared" si="0"/>
        <v>#DIV/0!</v>
      </c>
      <c r="H14" s="13" t="e">
        <f t="shared" si="1"/>
        <v>#DIV/0!</v>
      </c>
      <c r="I14" s="13" t="e">
        <f t="shared" si="2"/>
        <v>#DIV/0!</v>
      </c>
      <c r="J14" s="23"/>
      <c r="K14" s="20"/>
      <c r="L14" s="21"/>
      <c r="M14" s="22"/>
      <c r="N14" s="22"/>
      <c r="O14" s="22"/>
      <c r="P14" s="22"/>
    </row>
    <row r="15" ht="18.75" spans="1:16">
      <c r="A15" s="8">
        <v>14</v>
      </c>
      <c r="B15" s="9">
        <f>平均值与方差计算表!B16</f>
        <v>0</v>
      </c>
      <c r="C15" s="9">
        <f>平均值与方差计算表!C16</f>
        <v>0</v>
      </c>
      <c r="D15" s="10">
        <f>平均值与方差计算表!D16</f>
        <v>0</v>
      </c>
      <c r="E15" s="11">
        <f>平均值与方差计算表!N16</f>
        <v>0</v>
      </c>
      <c r="F15" s="12" t="e">
        <f>平均值与方差计算表!N43</f>
        <v>#DIV/0!</v>
      </c>
      <c r="G15" s="13" t="e">
        <f t="shared" si="0"/>
        <v>#DIV/0!</v>
      </c>
      <c r="H15" s="13" t="e">
        <f t="shared" si="1"/>
        <v>#DIV/0!</v>
      </c>
      <c r="I15" s="13" t="e">
        <f t="shared" si="2"/>
        <v>#DIV/0!</v>
      </c>
      <c r="J15" s="23"/>
      <c r="K15" s="20"/>
      <c r="L15" s="21"/>
      <c r="M15" s="22"/>
      <c r="N15" s="22"/>
      <c r="O15" s="22"/>
      <c r="P15" s="22"/>
    </row>
    <row r="16" ht="18.75" spans="1:16">
      <c r="A16" s="8">
        <v>15</v>
      </c>
      <c r="B16" s="9">
        <f>平均值与方差计算表!B17</f>
        <v>0</v>
      </c>
      <c r="C16" s="9">
        <f>平均值与方差计算表!C17</f>
        <v>0</v>
      </c>
      <c r="D16" s="10">
        <f>平均值与方差计算表!D17</f>
        <v>0</v>
      </c>
      <c r="E16" s="11">
        <f>平均值与方差计算表!N17</f>
        <v>0</v>
      </c>
      <c r="F16" s="12" t="e">
        <f>平均值与方差计算表!N43</f>
        <v>#DIV/0!</v>
      </c>
      <c r="G16" s="13" t="e">
        <f t="shared" si="0"/>
        <v>#DIV/0!</v>
      </c>
      <c r="H16" s="13" t="e">
        <f t="shared" si="1"/>
        <v>#DIV/0!</v>
      </c>
      <c r="I16" s="13" t="e">
        <f t="shared" si="2"/>
        <v>#DIV/0!</v>
      </c>
      <c r="J16" s="23"/>
      <c r="K16" s="20"/>
      <c r="L16" s="21"/>
      <c r="M16" s="22"/>
      <c r="N16" s="22"/>
      <c r="O16" s="22"/>
      <c r="P16" s="22"/>
    </row>
    <row r="17" ht="18.75" spans="1:16">
      <c r="A17" s="8">
        <v>16</v>
      </c>
      <c r="B17" s="9">
        <f>平均值与方差计算表!B18</f>
        <v>0</v>
      </c>
      <c r="C17" s="9">
        <f>平均值与方差计算表!C18</f>
        <v>0</v>
      </c>
      <c r="D17" s="10">
        <f>平均值与方差计算表!D18</f>
        <v>0</v>
      </c>
      <c r="E17" s="11">
        <f>平均值与方差计算表!N18</f>
        <v>0</v>
      </c>
      <c r="F17" s="12" t="e">
        <f>平均值与方差计算表!N43</f>
        <v>#DIV/0!</v>
      </c>
      <c r="G17" s="13" t="e">
        <f t="shared" si="0"/>
        <v>#DIV/0!</v>
      </c>
      <c r="H17" s="13" t="e">
        <f t="shared" si="1"/>
        <v>#DIV/0!</v>
      </c>
      <c r="I17" s="13" t="e">
        <f t="shared" si="2"/>
        <v>#DIV/0!</v>
      </c>
      <c r="J17" s="23"/>
      <c r="K17" s="20"/>
      <c r="L17" s="21"/>
      <c r="M17" s="22"/>
      <c r="N17" s="22"/>
      <c r="O17" s="22"/>
      <c r="P17" s="22"/>
    </row>
    <row r="18" ht="18.75" spans="1:16">
      <c r="A18" s="8">
        <v>17</v>
      </c>
      <c r="B18" s="9">
        <f>平均值与方差计算表!B19</f>
        <v>0</v>
      </c>
      <c r="C18" s="9">
        <f>平均值与方差计算表!C19</f>
        <v>0</v>
      </c>
      <c r="D18" s="10">
        <f>平均值与方差计算表!D19</f>
        <v>0</v>
      </c>
      <c r="E18" s="11">
        <f>平均值与方差计算表!N19</f>
        <v>0</v>
      </c>
      <c r="F18" s="12" t="e">
        <f>平均值与方差计算表!N43</f>
        <v>#DIV/0!</v>
      </c>
      <c r="G18" s="13" t="e">
        <f t="shared" si="0"/>
        <v>#DIV/0!</v>
      </c>
      <c r="H18" s="13" t="e">
        <f t="shared" si="1"/>
        <v>#DIV/0!</v>
      </c>
      <c r="I18" s="13" t="e">
        <f t="shared" si="2"/>
        <v>#DIV/0!</v>
      </c>
      <c r="J18" s="23"/>
      <c r="K18" s="20"/>
      <c r="L18" s="21"/>
      <c r="M18" s="22"/>
      <c r="N18" s="22"/>
      <c r="O18" s="22"/>
      <c r="P18" s="22"/>
    </row>
    <row r="19" ht="18.75" spans="1:16">
      <c r="A19" s="8">
        <v>18</v>
      </c>
      <c r="B19" s="9">
        <f>平均值与方差计算表!B20</f>
        <v>0</v>
      </c>
      <c r="C19" s="9">
        <f>平均值与方差计算表!C20</f>
        <v>0</v>
      </c>
      <c r="D19" s="10">
        <f>平均值与方差计算表!D20</f>
        <v>0</v>
      </c>
      <c r="E19" s="11">
        <f>平均值与方差计算表!N20</f>
        <v>0</v>
      </c>
      <c r="F19" s="12" t="e">
        <f>平均值与方差计算表!N43</f>
        <v>#DIV/0!</v>
      </c>
      <c r="G19" s="13" t="e">
        <f t="shared" si="0"/>
        <v>#DIV/0!</v>
      </c>
      <c r="H19" s="13" t="e">
        <f t="shared" si="1"/>
        <v>#DIV/0!</v>
      </c>
      <c r="I19" s="13" t="e">
        <f t="shared" si="2"/>
        <v>#DIV/0!</v>
      </c>
      <c r="J19" s="23"/>
      <c r="K19" s="20"/>
      <c r="L19" s="21"/>
      <c r="M19" s="22"/>
      <c r="N19" s="22"/>
      <c r="O19" s="22"/>
      <c r="P19" s="22"/>
    </row>
    <row r="20" ht="18.75" spans="1:16">
      <c r="A20" s="8">
        <v>19</v>
      </c>
      <c r="B20" s="9">
        <f>平均值与方差计算表!B21</f>
        <v>0</v>
      </c>
      <c r="C20" s="9">
        <f>平均值与方差计算表!C21</f>
        <v>0</v>
      </c>
      <c r="D20" s="10">
        <f>平均值与方差计算表!D21</f>
        <v>0</v>
      </c>
      <c r="E20" s="11">
        <f>平均值与方差计算表!N21</f>
        <v>0</v>
      </c>
      <c r="F20" s="12" t="e">
        <f>平均值与方差计算表!N43</f>
        <v>#DIV/0!</v>
      </c>
      <c r="G20" s="13" t="e">
        <f t="shared" si="0"/>
        <v>#DIV/0!</v>
      </c>
      <c r="H20" s="13" t="e">
        <f t="shared" si="1"/>
        <v>#DIV/0!</v>
      </c>
      <c r="I20" s="13" t="e">
        <f t="shared" si="2"/>
        <v>#DIV/0!</v>
      </c>
      <c r="J20" s="23"/>
      <c r="K20" s="20"/>
      <c r="L20" s="21"/>
      <c r="M20" s="22"/>
      <c r="N20" s="22"/>
      <c r="O20" s="22"/>
      <c r="P20" s="22"/>
    </row>
    <row r="21" ht="18.75" spans="1:16">
      <c r="A21" s="8">
        <v>20</v>
      </c>
      <c r="B21" s="9">
        <f>平均值与方差计算表!B22</f>
        <v>0</v>
      </c>
      <c r="C21" s="9">
        <f>平均值与方差计算表!C22</f>
        <v>0</v>
      </c>
      <c r="D21" s="10">
        <f>平均值与方差计算表!D22</f>
        <v>0</v>
      </c>
      <c r="E21" s="11">
        <f>平均值与方差计算表!N22</f>
        <v>0</v>
      </c>
      <c r="F21" s="12" t="e">
        <f>平均值与方差计算表!N43</f>
        <v>#DIV/0!</v>
      </c>
      <c r="G21" s="13" t="e">
        <f t="shared" si="0"/>
        <v>#DIV/0!</v>
      </c>
      <c r="H21" s="13" t="e">
        <f t="shared" si="1"/>
        <v>#DIV/0!</v>
      </c>
      <c r="I21" s="13" t="e">
        <f t="shared" si="2"/>
        <v>#DIV/0!</v>
      </c>
      <c r="J21" s="23"/>
      <c r="K21" s="20"/>
      <c r="L21" s="21"/>
      <c r="M21" s="22"/>
      <c r="N21" s="22"/>
      <c r="O21" s="22"/>
      <c r="P21" s="22"/>
    </row>
    <row r="22" ht="18.75" spans="1:16">
      <c r="A22" s="8">
        <v>21</v>
      </c>
      <c r="B22" s="9">
        <f>平均值与方差计算表!B23</f>
        <v>0</v>
      </c>
      <c r="C22" s="9">
        <f>平均值与方差计算表!C23</f>
        <v>0</v>
      </c>
      <c r="D22" s="10">
        <f>平均值与方差计算表!D23</f>
        <v>0</v>
      </c>
      <c r="E22" s="11">
        <f>平均值与方差计算表!N23</f>
        <v>0</v>
      </c>
      <c r="F22" s="12" t="e">
        <f>平均值与方差计算表!N43</f>
        <v>#DIV/0!</v>
      </c>
      <c r="G22" s="13" t="e">
        <f t="shared" si="0"/>
        <v>#DIV/0!</v>
      </c>
      <c r="H22" s="13" t="e">
        <f t="shared" si="1"/>
        <v>#DIV/0!</v>
      </c>
      <c r="I22" s="13" t="e">
        <f t="shared" si="2"/>
        <v>#DIV/0!</v>
      </c>
      <c r="J22" s="23"/>
      <c r="K22" s="20"/>
      <c r="L22" s="21"/>
      <c r="M22" s="22"/>
      <c r="N22" s="22"/>
      <c r="O22" s="22"/>
      <c r="P22" s="22"/>
    </row>
    <row r="23" ht="18.75" spans="1:16">
      <c r="A23" s="8">
        <v>22</v>
      </c>
      <c r="B23" s="9">
        <f>平均值与方差计算表!B24</f>
        <v>0</v>
      </c>
      <c r="C23" s="9">
        <f>平均值与方差计算表!C24</f>
        <v>0</v>
      </c>
      <c r="D23" s="10">
        <f>平均值与方差计算表!D24</f>
        <v>0</v>
      </c>
      <c r="E23" s="11">
        <f>平均值与方差计算表!N24</f>
        <v>0</v>
      </c>
      <c r="F23" s="12" t="e">
        <f>平均值与方差计算表!N43</f>
        <v>#DIV/0!</v>
      </c>
      <c r="G23" s="13" t="e">
        <f t="shared" si="0"/>
        <v>#DIV/0!</v>
      </c>
      <c r="H23" s="13" t="e">
        <f t="shared" si="1"/>
        <v>#DIV/0!</v>
      </c>
      <c r="I23" s="13" t="e">
        <f t="shared" si="2"/>
        <v>#DIV/0!</v>
      </c>
      <c r="J23" s="23"/>
      <c r="K23" s="20"/>
      <c r="L23" s="21"/>
      <c r="M23" s="22"/>
      <c r="N23" s="22"/>
      <c r="O23" s="22"/>
      <c r="P23" s="22"/>
    </row>
    <row r="24" ht="18.75" spans="1:16">
      <c r="A24" s="8">
        <v>23</v>
      </c>
      <c r="B24" s="9">
        <f>平均值与方差计算表!B25</f>
        <v>0</v>
      </c>
      <c r="C24" s="9">
        <f>平均值与方差计算表!C25</f>
        <v>0</v>
      </c>
      <c r="D24" s="10">
        <f>平均值与方差计算表!D25</f>
        <v>0</v>
      </c>
      <c r="E24" s="11">
        <f>平均值与方差计算表!N25</f>
        <v>0</v>
      </c>
      <c r="F24" s="12" t="e">
        <f>平均值与方差计算表!N43</f>
        <v>#DIV/0!</v>
      </c>
      <c r="G24" s="13" t="e">
        <f t="shared" si="0"/>
        <v>#DIV/0!</v>
      </c>
      <c r="H24" s="13" t="e">
        <f t="shared" si="1"/>
        <v>#DIV/0!</v>
      </c>
      <c r="I24" s="13" t="e">
        <f t="shared" si="2"/>
        <v>#DIV/0!</v>
      </c>
      <c r="J24" s="23"/>
      <c r="K24" s="20"/>
      <c r="L24" s="21"/>
      <c r="M24" s="22"/>
      <c r="N24" s="22"/>
      <c r="O24" s="22"/>
      <c r="P24" s="22"/>
    </row>
    <row r="25" ht="18.75" spans="1:16">
      <c r="A25" s="8">
        <v>24</v>
      </c>
      <c r="B25" s="9">
        <f>平均值与方差计算表!B26</f>
        <v>0</v>
      </c>
      <c r="C25" s="9">
        <f>平均值与方差计算表!C26</f>
        <v>0</v>
      </c>
      <c r="D25" s="10">
        <f>平均值与方差计算表!D26</f>
        <v>0</v>
      </c>
      <c r="E25" s="11">
        <f>平均值与方差计算表!N26</f>
        <v>0</v>
      </c>
      <c r="F25" s="12" t="e">
        <f>平均值与方差计算表!N43</f>
        <v>#DIV/0!</v>
      </c>
      <c r="G25" s="13" t="e">
        <f t="shared" si="0"/>
        <v>#DIV/0!</v>
      </c>
      <c r="H25" s="13" t="e">
        <f t="shared" si="1"/>
        <v>#DIV/0!</v>
      </c>
      <c r="I25" s="13" t="e">
        <f t="shared" si="2"/>
        <v>#DIV/0!</v>
      </c>
      <c r="J25" s="23"/>
      <c r="K25" s="20"/>
      <c r="L25" s="21"/>
      <c r="M25" s="22"/>
      <c r="N25" s="22"/>
      <c r="O25" s="22"/>
      <c r="P25" s="22"/>
    </row>
    <row r="26" ht="18.75" spans="1:16">
      <c r="A26" s="8">
        <v>25</v>
      </c>
      <c r="B26" s="9">
        <f>平均值与方差计算表!B27</f>
        <v>0</v>
      </c>
      <c r="C26" s="9">
        <f>平均值与方差计算表!C27</f>
        <v>0</v>
      </c>
      <c r="D26" s="10">
        <f>平均值与方差计算表!D27</f>
        <v>0</v>
      </c>
      <c r="E26" s="11">
        <f>平均值与方差计算表!N27</f>
        <v>0</v>
      </c>
      <c r="F26" s="12" t="e">
        <f>平均值与方差计算表!N43</f>
        <v>#DIV/0!</v>
      </c>
      <c r="G26" s="13" t="e">
        <f t="shared" si="0"/>
        <v>#DIV/0!</v>
      </c>
      <c r="H26" s="13" t="e">
        <f t="shared" si="1"/>
        <v>#DIV/0!</v>
      </c>
      <c r="I26" s="13" t="e">
        <f t="shared" si="2"/>
        <v>#DIV/0!</v>
      </c>
      <c r="J26" s="23"/>
      <c r="K26" s="20"/>
      <c r="L26" s="21"/>
      <c r="M26" s="22"/>
      <c r="N26" s="22"/>
      <c r="O26" s="22"/>
      <c r="P26" s="22"/>
    </row>
    <row r="27" ht="18.75" spans="1:16">
      <c r="A27" s="8">
        <v>26</v>
      </c>
      <c r="B27" s="9">
        <f>平均值与方差计算表!B28</f>
        <v>0</v>
      </c>
      <c r="C27" s="9">
        <f>平均值与方差计算表!C28</f>
        <v>0</v>
      </c>
      <c r="D27" s="10">
        <f>平均值与方差计算表!D28</f>
        <v>0</v>
      </c>
      <c r="E27" s="11">
        <f>平均值与方差计算表!N28</f>
        <v>0</v>
      </c>
      <c r="F27" s="12" t="e">
        <f>平均值与方差计算表!N43</f>
        <v>#DIV/0!</v>
      </c>
      <c r="G27" s="13" t="e">
        <f t="shared" si="0"/>
        <v>#DIV/0!</v>
      </c>
      <c r="H27" s="13" t="e">
        <f t="shared" si="1"/>
        <v>#DIV/0!</v>
      </c>
      <c r="I27" s="13" t="e">
        <f t="shared" si="2"/>
        <v>#DIV/0!</v>
      </c>
      <c r="J27" s="23"/>
      <c r="K27" s="20"/>
      <c r="L27" s="21"/>
      <c r="M27" s="22"/>
      <c r="N27" s="22"/>
      <c r="O27" s="22"/>
      <c r="P27" s="22"/>
    </row>
    <row r="28" ht="18.75" spans="1:16">
      <c r="A28" s="8">
        <v>27</v>
      </c>
      <c r="B28" s="9">
        <f>平均值与方差计算表!B29</f>
        <v>0</v>
      </c>
      <c r="C28" s="9">
        <f>平均值与方差计算表!C29</f>
        <v>0</v>
      </c>
      <c r="D28" s="10">
        <f>平均值与方差计算表!D29</f>
        <v>0</v>
      </c>
      <c r="E28" s="11">
        <f>平均值与方差计算表!N29</f>
        <v>0</v>
      </c>
      <c r="F28" s="12" t="e">
        <f>平均值与方差计算表!N43</f>
        <v>#DIV/0!</v>
      </c>
      <c r="G28" s="13" t="e">
        <f t="shared" si="0"/>
        <v>#DIV/0!</v>
      </c>
      <c r="H28" s="13" t="e">
        <f t="shared" si="1"/>
        <v>#DIV/0!</v>
      </c>
      <c r="I28" s="13" t="e">
        <f t="shared" si="2"/>
        <v>#DIV/0!</v>
      </c>
      <c r="J28" s="23"/>
      <c r="K28" s="20"/>
      <c r="L28" s="21"/>
      <c r="M28" s="22"/>
      <c r="N28" s="22"/>
      <c r="O28" s="22"/>
      <c r="P28" s="22"/>
    </row>
    <row r="29" ht="18.75" spans="1:16">
      <c r="A29" s="8">
        <v>28</v>
      </c>
      <c r="B29" s="9">
        <f>平均值与方差计算表!B30</f>
        <v>0</v>
      </c>
      <c r="C29" s="9">
        <f>平均值与方差计算表!C30</f>
        <v>0</v>
      </c>
      <c r="D29" s="10">
        <f>平均值与方差计算表!D30</f>
        <v>0</v>
      </c>
      <c r="E29" s="11">
        <f>平均值与方差计算表!N30</f>
        <v>0</v>
      </c>
      <c r="F29" s="12" t="e">
        <f>平均值与方差计算表!N43</f>
        <v>#DIV/0!</v>
      </c>
      <c r="G29" s="13" t="e">
        <f t="shared" si="0"/>
        <v>#DIV/0!</v>
      </c>
      <c r="H29" s="13" t="e">
        <f t="shared" si="1"/>
        <v>#DIV/0!</v>
      </c>
      <c r="I29" s="13" t="e">
        <f t="shared" si="2"/>
        <v>#DIV/0!</v>
      </c>
      <c r="J29" s="23"/>
      <c r="K29" s="20"/>
      <c r="L29" s="21"/>
      <c r="M29" s="22"/>
      <c r="N29" s="22"/>
      <c r="O29" s="22"/>
      <c r="P29" s="22"/>
    </row>
    <row r="30" ht="18.75" spans="1:16">
      <c r="A30" s="8">
        <v>29</v>
      </c>
      <c r="B30" s="9">
        <f>平均值与方差计算表!B31</f>
        <v>0</v>
      </c>
      <c r="C30" s="9">
        <f>平均值与方差计算表!C31</f>
        <v>0</v>
      </c>
      <c r="D30" s="10">
        <f>平均值与方差计算表!D31</f>
        <v>0</v>
      </c>
      <c r="E30" s="11">
        <f>平均值与方差计算表!N31</f>
        <v>0</v>
      </c>
      <c r="F30" s="12" t="e">
        <f>平均值与方差计算表!N43</f>
        <v>#DIV/0!</v>
      </c>
      <c r="G30" s="13" t="e">
        <f t="shared" si="0"/>
        <v>#DIV/0!</v>
      </c>
      <c r="H30" s="13" t="e">
        <f t="shared" si="1"/>
        <v>#DIV/0!</v>
      </c>
      <c r="I30" s="13" t="e">
        <f t="shared" si="2"/>
        <v>#DIV/0!</v>
      </c>
      <c r="J30" s="23"/>
      <c r="K30" s="20"/>
      <c r="L30" s="21"/>
      <c r="M30" s="22"/>
      <c r="N30" s="22"/>
      <c r="O30" s="22"/>
      <c r="P30" s="22"/>
    </row>
    <row r="31" ht="18.75" spans="1:16">
      <c r="A31" s="8">
        <v>30</v>
      </c>
      <c r="B31" s="9">
        <f>平均值与方差计算表!B32</f>
        <v>0</v>
      </c>
      <c r="C31" s="9">
        <f>平均值与方差计算表!C32</f>
        <v>0</v>
      </c>
      <c r="D31" s="10">
        <f>平均值与方差计算表!D32</f>
        <v>0</v>
      </c>
      <c r="E31" s="11">
        <f>平均值与方差计算表!N32</f>
        <v>0</v>
      </c>
      <c r="F31" s="12" t="e">
        <f>平均值与方差计算表!N43</f>
        <v>#DIV/0!</v>
      </c>
      <c r="G31" s="13" t="e">
        <f t="shared" si="0"/>
        <v>#DIV/0!</v>
      </c>
      <c r="H31" s="13" t="e">
        <f t="shared" si="1"/>
        <v>#DIV/0!</v>
      </c>
      <c r="I31" s="13" t="e">
        <f t="shared" si="2"/>
        <v>#DIV/0!</v>
      </c>
      <c r="J31" s="23"/>
      <c r="K31" s="20"/>
      <c r="L31" s="21"/>
      <c r="M31" s="22"/>
      <c r="N31" s="22"/>
      <c r="O31" s="22"/>
      <c r="P31" s="22"/>
    </row>
    <row r="32" ht="18.75" spans="1:16">
      <c r="A32" s="8">
        <v>31</v>
      </c>
      <c r="B32" s="9">
        <f>平均值与方差计算表!B33</f>
        <v>0</v>
      </c>
      <c r="C32" s="9">
        <f>平均值与方差计算表!C33</f>
        <v>0</v>
      </c>
      <c r="D32" s="10">
        <f>平均值与方差计算表!D33</f>
        <v>0</v>
      </c>
      <c r="E32" s="11">
        <f>平均值与方差计算表!N33</f>
        <v>0</v>
      </c>
      <c r="F32" s="12" t="e">
        <f>平均值与方差计算表!N43</f>
        <v>#DIV/0!</v>
      </c>
      <c r="G32" s="13" t="e">
        <f t="shared" si="0"/>
        <v>#DIV/0!</v>
      </c>
      <c r="H32" s="13" t="e">
        <f t="shared" si="1"/>
        <v>#DIV/0!</v>
      </c>
      <c r="I32" s="13" t="e">
        <f t="shared" si="2"/>
        <v>#DIV/0!</v>
      </c>
      <c r="J32" s="23"/>
      <c r="K32" s="20"/>
      <c r="L32" s="21"/>
      <c r="M32" s="22"/>
      <c r="N32" s="22"/>
      <c r="O32" s="22"/>
      <c r="P32" s="22"/>
    </row>
    <row r="33" ht="18.75" spans="1:16">
      <c r="A33" s="8">
        <v>32</v>
      </c>
      <c r="B33" s="9">
        <f>平均值与方差计算表!B34</f>
        <v>0</v>
      </c>
      <c r="C33" s="9">
        <f>平均值与方差计算表!C34</f>
        <v>0</v>
      </c>
      <c r="D33" s="10">
        <f>平均值与方差计算表!D34</f>
        <v>0</v>
      </c>
      <c r="E33" s="11">
        <f>平均值与方差计算表!N34</f>
        <v>0</v>
      </c>
      <c r="F33" s="12" t="e">
        <f>平均值与方差计算表!N43</f>
        <v>#DIV/0!</v>
      </c>
      <c r="G33" s="13" t="e">
        <f t="shared" si="0"/>
        <v>#DIV/0!</v>
      </c>
      <c r="H33" s="13" t="e">
        <f t="shared" si="1"/>
        <v>#DIV/0!</v>
      </c>
      <c r="I33" s="13" t="e">
        <f t="shared" si="2"/>
        <v>#DIV/0!</v>
      </c>
      <c r="J33" s="23"/>
      <c r="K33" s="20"/>
      <c r="L33" s="21"/>
      <c r="M33" s="22"/>
      <c r="N33" s="22"/>
      <c r="O33" s="22"/>
      <c r="P33" s="22"/>
    </row>
    <row r="34" ht="18.75" spans="1:16">
      <c r="A34" s="14">
        <v>33</v>
      </c>
      <c r="B34" s="9">
        <f>平均值与方差计算表!B35</f>
        <v>0</v>
      </c>
      <c r="C34" s="9">
        <f>平均值与方差计算表!C35</f>
        <v>0</v>
      </c>
      <c r="D34" s="10">
        <f>平均值与方差计算表!D35</f>
        <v>0</v>
      </c>
      <c r="E34" s="11">
        <f>平均值与方差计算表!N35</f>
        <v>0</v>
      </c>
      <c r="F34" s="12" t="e">
        <f>平均值与方差计算表!N43</f>
        <v>#DIV/0!</v>
      </c>
      <c r="G34" s="13" t="e">
        <f t="shared" si="0"/>
        <v>#DIV/0!</v>
      </c>
      <c r="H34" s="13" t="e">
        <f t="shared" si="1"/>
        <v>#DIV/0!</v>
      </c>
      <c r="I34" s="13" t="e">
        <f t="shared" si="2"/>
        <v>#DIV/0!</v>
      </c>
      <c r="J34" s="22"/>
      <c r="K34" s="22"/>
      <c r="L34" s="22"/>
      <c r="M34" s="22"/>
      <c r="N34" s="22"/>
      <c r="O34" s="22"/>
      <c r="P34" s="22"/>
    </row>
    <row r="35" ht="18.75" spans="1:16">
      <c r="A35" s="15">
        <v>34</v>
      </c>
      <c r="B35" s="9">
        <f>平均值与方差计算表!B36</f>
        <v>0</v>
      </c>
      <c r="C35" s="9">
        <f>平均值与方差计算表!C36</f>
        <v>0</v>
      </c>
      <c r="D35" s="10">
        <f>平均值与方差计算表!D36</f>
        <v>0</v>
      </c>
      <c r="E35" s="11">
        <f>平均值与方差计算表!N36</f>
        <v>0</v>
      </c>
      <c r="F35" s="12" t="e">
        <f>平均值与方差计算表!N43</f>
        <v>#DIV/0!</v>
      </c>
      <c r="G35" s="13" t="e">
        <f t="shared" ref="G35:G41" si="3">F35*0.9</f>
        <v>#DIV/0!</v>
      </c>
      <c r="H35" s="13" t="e">
        <f t="shared" ref="H35:H41" si="4">F35*0.8</f>
        <v>#DIV/0!</v>
      </c>
      <c r="I35" s="13" t="e">
        <f t="shared" ref="I35:I41" si="5">F35*0.6</f>
        <v>#DIV/0!</v>
      </c>
      <c r="J35" s="22"/>
      <c r="K35" s="22"/>
      <c r="L35" s="22"/>
      <c r="M35" s="22"/>
      <c r="N35" s="22"/>
      <c r="O35" s="22"/>
      <c r="P35" s="22"/>
    </row>
    <row r="36" ht="18.75" spans="1:16">
      <c r="A36" s="15">
        <v>35</v>
      </c>
      <c r="B36" s="9">
        <f>平均值与方差计算表!B37</f>
        <v>0</v>
      </c>
      <c r="C36" s="9">
        <f>平均值与方差计算表!C37</f>
        <v>0</v>
      </c>
      <c r="D36" s="10">
        <f>平均值与方差计算表!D37</f>
        <v>0</v>
      </c>
      <c r="E36" s="11">
        <f>平均值与方差计算表!N37</f>
        <v>0</v>
      </c>
      <c r="F36" s="12" t="e">
        <f>平均值与方差计算表!N43</f>
        <v>#DIV/0!</v>
      </c>
      <c r="G36" s="13" t="e">
        <f t="shared" si="3"/>
        <v>#DIV/0!</v>
      </c>
      <c r="H36" s="13" t="e">
        <f t="shared" si="4"/>
        <v>#DIV/0!</v>
      </c>
      <c r="I36" s="13" t="e">
        <f t="shared" si="5"/>
        <v>#DIV/0!</v>
      </c>
      <c r="J36" s="22"/>
      <c r="K36" s="22"/>
      <c r="L36" s="22"/>
      <c r="M36" s="22"/>
      <c r="N36" s="22"/>
      <c r="O36" s="22"/>
      <c r="P36" s="22"/>
    </row>
    <row r="37" ht="18.75" spans="1:16">
      <c r="A37" s="15">
        <v>36</v>
      </c>
      <c r="B37" s="9">
        <f>平均值与方差计算表!B38</f>
        <v>0</v>
      </c>
      <c r="C37" s="9">
        <f>平均值与方差计算表!C38</f>
        <v>0</v>
      </c>
      <c r="D37" s="10">
        <f>平均值与方差计算表!D38</f>
        <v>0</v>
      </c>
      <c r="E37" s="11">
        <f>平均值与方差计算表!N38</f>
        <v>0</v>
      </c>
      <c r="F37" s="12" t="e">
        <f>平均值与方差计算表!N43</f>
        <v>#DIV/0!</v>
      </c>
      <c r="G37" s="13" t="e">
        <f t="shared" si="3"/>
        <v>#DIV/0!</v>
      </c>
      <c r="H37" s="13" t="e">
        <f t="shared" si="4"/>
        <v>#DIV/0!</v>
      </c>
      <c r="I37" s="13" t="e">
        <f t="shared" si="5"/>
        <v>#DIV/0!</v>
      </c>
      <c r="J37" s="22"/>
      <c r="K37" s="22"/>
      <c r="L37" s="22"/>
      <c r="M37" s="22"/>
      <c r="N37" s="22"/>
      <c r="O37" s="22"/>
      <c r="P37" s="22"/>
    </row>
    <row r="38" ht="18.75" spans="1:16">
      <c r="A38" s="15">
        <v>37</v>
      </c>
      <c r="B38" s="9">
        <f>平均值与方差计算表!B39</f>
        <v>0</v>
      </c>
      <c r="C38" s="9">
        <f>平均值与方差计算表!C39</f>
        <v>0</v>
      </c>
      <c r="D38" s="10">
        <f>平均值与方差计算表!D39</f>
        <v>0</v>
      </c>
      <c r="E38" s="11">
        <f>平均值与方差计算表!N39</f>
        <v>0</v>
      </c>
      <c r="F38" s="12" t="e">
        <f>平均值与方差计算表!N43</f>
        <v>#DIV/0!</v>
      </c>
      <c r="G38" s="13" t="e">
        <f t="shared" si="3"/>
        <v>#DIV/0!</v>
      </c>
      <c r="H38" s="13" t="e">
        <f t="shared" si="4"/>
        <v>#DIV/0!</v>
      </c>
      <c r="I38" s="13" t="e">
        <f t="shared" si="5"/>
        <v>#DIV/0!</v>
      </c>
      <c r="J38" s="22"/>
      <c r="K38" s="22"/>
      <c r="L38" s="22"/>
      <c r="M38" s="22"/>
      <c r="N38" s="22"/>
      <c r="O38" s="22"/>
      <c r="P38" s="22"/>
    </row>
    <row r="39" ht="18.75" spans="1:16">
      <c r="A39" s="15">
        <v>38</v>
      </c>
      <c r="B39" s="9">
        <f>平均值与方差计算表!B40</f>
        <v>0</v>
      </c>
      <c r="C39" s="9">
        <f>平均值与方差计算表!C40</f>
        <v>0</v>
      </c>
      <c r="D39" s="10">
        <f>平均值与方差计算表!D40</f>
        <v>0</v>
      </c>
      <c r="E39" s="11">
        <f>平均值与方差计算表!N40</f>
        <v>0</v>
      </c>
      <c r="F39" s="12" t="e">
        <f>平均值与方差计算表!N43</f>
        <v>#DIV/0!</v>
      </c>
      <c r="G39" s="13" t="e">
        <f t="shared" si="3"/>
        <v>#DIV/0!</v>
      </c>
      <c r="H39" s="13" t="e">
        <f t="shared" si="4"/>
        <v>#DIV/0!</v>
      </c>
      <c r="I39" s="13" t="e">
        <f t="shared" si="5"/>
        <v>#DIV/0!</v>
      </c>
      <c r="J39" s="22"/>
      <c r="K39" s="22"/>
      <c r="L39" s="22"/>
      <c r="M39" s="22"/>
      <c r="N39" s="22"/>
      <c r="O39" s="22"/>
      <c r="P39" s="22"/>
    </row>
    <row r="40" ht="18.75" spans="1:16">
      <c r="A40" s="15">
        <v>39</v>
      </c>
      <c r="B40" s="9">
        <f>平均值与方差计算表!B41</f>
        <v>0</v>
      </c>
      <c r="C40" s="9">
        <f>平均值与方差计算表!C41</f>
        <v>0</v>
      </c>
      <c r="D40" s="10">
        <f>平均值与方差计算表!D41</f>
        <v>0</v>
      </c>
      <c r="E40" s="11">
        <f>平均值与方差计算表!N41</f>
        <v>0</v>
      </c>
      <c r="F40" s="12" t="e">
        <f>平均值与方差计算表!N43</f>
        <v>#DIV/0!</v>
      </c>
      <c r="G40" s="13" t="e">
        <f t="shared" si="3"/>
        <v>#DIV/0!</v>
      </c>
      <c r="H40" s="13" t="e">
        <f t="shared" si="4"/>
        <v>#DIV/0!</v>
      </c>
      <c r="I40" s="13" t="e">
        <f t="shared" si="5"/>
        <v>#DIV/0!</v>
      </c>
      <c r="J40" s="22"/>
      <c r="K40" s="22"/>
      <c r="L40" s="22"/>
      <c r="M40" s="22"/>
      <c r="N40" s="22"/>
      <c r="O40" s="22"/>
      <c r="P40" s="22"/>
    </row>
    <row r="41" ht="18.75" spans="1:16">
      <c r="A41" s="15">
        <v>40</v>
      </c>
      <c r="B41" s="9">
        <f>平均值与方差计算表!B42</f>
        <v>0</v>
      </c>
      <c r="C41" s="9">
        <f>平均值与方差计算表!C42</f>
        <v>0</v>
      </c>
      <c r="D41" s="10">
        <f>平均值与方差计算表!D42</f>
        <v>0</v>
      </c>
      <c r="E41" s="11">
        <f>平均值与方差计算表!N42</f>
        <v>0</v>
      </c>
      <c r="F41" s="12" t="e">
        <f>平均值与方差计算表!N43</f>
        <v>#DIV/0!</v>
      </c>
      <c r="G41" s="13" t="e">
        <f t="shared" si="3"/>
        <v>#DIV/0!</v>
      </c>
      <c r="H41" s="13" t="e">
        <f t="shared" si="4"/>
        <v>#DIV/0!</v>
      </c>
      <c r="I41" s="13" t="e">
        <f t="shared" si="5"/>
        <v>#DIV/0!</v>
      </c>
      <c r="J41" s="22"/>
      <c r="K41" s="22"/>
      <c r="L41" s="22"/>
      <c r="M41" s="22"/>
      <c r="N41" s="22"/>
      <c r="O41" s="22"/>
      <c r="P41" s="22"/>
    </row>
  </sheetData>
  <pageMargins left="0.7" right="0.7" top="0.75" bottom="0.75" header="0.3" footer="0.3"/>
  <pageSetup paperSize="9" orientation="portrait"/>
  <headerFooter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平均值与方差计算表</vt:lpstr>
      <vt:lpstr>柱状图</vt:lpstr>
      <vt:lpstr>柱状图2</vt:lpstr>
      <vt:lpstr>成绩分布散点图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曼陀罗药</cp:lastModifiedBy>
  <dcterms:created xsi:type="dcterms:W3CDTF">2018-06-29T08:51:00Z</dcterms:created>
  <cp:lastPrinted>2020-08-03T05:33:00Z</cp:lastPrinted>
  <dcterms:modified xsi:type="dcterms:W3CDTF">2022-06-25T03:06:01Z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C83FA36853D24EB2B82CA24836363CBE</vt:lpwstr>
  </property>
  <property fmtid="{D5CDD505-2E9C-101B-9397-08002B2CF9AE}" pid="3" name="KSOProductBuildVer">
    <vt:lpwstr>2052-11.1.0.11830</vt:lpwstr>
  </property>
</Properties>
</file>